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EiT II stopień" sheetId="1" r:id="rId1"/>
    <sheet name="specjalnosci" sheetId="2" r:id="rId2"/>
  </sheets>
  <definedNames>
    <definedName name="_xlnm.Print_Area" localSheetId="1">'specjalnosci'!$A$2:$R$89</definedName>
  </definedNames>
  <calcPr fullCalcOnLoad="1"/>
</workbook>
</file>

<file path=xl/sharedStrings.xml><?xml version="1.0" encoding="utf-8"?>
<sst xmlns="http://schemas.openxmlformats.org/spreadsheetml/2006/main" count="213" uniqueCount="122">
  <si>
    <t>Politechnika Śląska</t>
  </si>
  <si>
    <t>Wydział Elektryczny</t>
  </si>
  <si>
    <r>
      <t>Kierunek "</t>
    </r>
    <r>
      <rPr>
        <b/>
        <i/>
        <sz val="10"/>
        <rFont val="Arial"/>
        <family val="2"/>
      </rPr>
      <t xml:space="preserve">Elektronika i telekomunikacja", </t>
    </r>
    <r>
      <rPr>
        <b/>
        <sz val="10"/>
        <rFont val="Arial"/>
        <family val="2"/>
      </rPr>
      <t xml:space="preserve"> studia stacjonarne II stopnia</t>
    </r>
  </si>
  <si>
    <r>
      <t xml:space="preserve">KODOWANIE PRZEDMIOTÓW: </t>
    </r>
    <r>
      <rPr>
        <b/>
        <sz val="11"/>
        <rFont val="Arial CE"/>
        <family val="2"/>
      </rPr>
      <t>Ts2-Lp-SEM</t>
    </r>
    <r>
      <rPr>
        <i/>
        <sz val="11"/>
        <rFont val="Arial CE"/>
        <family val="2"/>
      </rPr>
      <t xml:space="preserve"> ; gdzie za Lp należy wstawić liczbę porządkową z siatki, za SEM wstawić nr semestru liczbą rzymską</t>
    </r>
  </si>
  <si>
    <t>L.p.</t>
  </si>
  <si>
    <t>Nazwa przedmiotu</t>
  </si>
  <si>
    <t>Semestry studiów</t>
  </si>
  <si>
    <t>Łączna
 liczba</t>
  </si>
  <si>
    <t>I</t>
  </si>
  <si>
    <t>II</t>
  </si>
  <si>
    <t>III</t>
  </si>
  <si>
    <t>ECTS</t>
  </si>
  <si>
    <t>W</t>
  </si>
  <si>
    <t>Ć</t>
  </si>
  <si>
    <t>L</t>
  </si>
  <si>
    <t>P</t>
  </si>
  <si>
    <t>S</t>
  </si>
  <si>
    <t>Godz.</t>
  </si>
  <si>
    <t>Przedmioty nietechniczne</t>
  </si>
  <si>
    <t xml:space="preserve">Język obcy </t>
  </si>
  <si>
    <t>Wybrane aspekty prawne działalności inżynierskiej</t>
  </si>
  <si>
    <t>Wprowadzenie do systemów zarządzania jakością</t>
  </si>
  <si>
    <t>Przedmioty podstawowe</t>
  </si>
  <si>
    <t>Metody optymalizacji</t>
  </si>
  <si>
    <t>Metody numeryczne</t>
  </si>
  <si>
    <t>Przedmioty kierunkowe</t>
  </si>
  <si>
    <t>Programowalne układy cyfrowe</t>
  </si>
  <si>
    <t>Teoria informacji i kodowania</t>
  </si>
  <si>
    <t>Projektowanie sieci telekomunikacyjnych</t>
  </si>
  <si>
    <t>Technika światłowodowa i fotonika</t>
  </si>
  <si>
    <t>Obwody i sygnały - zagadnienia wybrane</t>
  </si>
  <si>
    <t>Bezpieczeństwo systemów teleinformatycznych</t>
  </si>
  <si>
    <t>Seminarium dyplomowe</t>
  </si>
  <si>
    <t>Praca dyplomowa</t>
  </si>
  <si>
    <t>Razem</t>
  </si>
  <si>
    <t>IV</t>
  </si>
  <si>
    <t>Przedmioty specjalnościowe</t>
  </si>
  <si>
    <t xml:space="preserve"> Suma punktów/godzin</t>
  </si>
  <si>
    <t>Liczba egzaminów</t>
  </si>
  <si>
    <t>Politechnika Ślaska</t>
  </si>
  <si>
    <r>
      <t xml:space="preserve">Kierunek </t>
    </r>
    <r>
      <rPr>
        <b/>
        <i/>
        <sz val="10"/>
        <rFont val="Arial"/>
        <family val="2"/>
      </rPr>
      <t xml:space="preserve">Elektronika i Telekomunikacja, </t>
    </r>
    <r>
      <rPr>
        <b/>
        <sz val="10"/>
        <rFont val="Arial"/>
        <family val="2"/>
      </rPr>
      <t>studia stacjonarne II stopnia</t>
    </r>
  </si>
  <si>
    <t>Specjalność: SYSTEMY TELEINFORMATYCZNE</t>
  </si>
  <si>
    <r>
      <t>KODOWANIE PRZEDMIOTÓW:</t>
    </r>
    <r>
      <rPr>
        <b/>
        <sz val="10"/>
        <rFont val="Arial CE"/>
        <family val="2"/>
      </rPr>
      <t xml:space="preserve"> Ts2-ST-Lp-SEM</t>
    </r>
    <r>
      <rPr>
        <i/>
        <sz val="10"/>
        <rFont val="Arial CE"/>
        <family val="2"/>
      </rPr>
      <t xml:space="preserve"> ; gdzie za Lp należy wstawić liczbę porządkową z siatki, za SEM wstawić nr semestru liczbą rzymską</t>
    </r>
  </si>
  <si>
    <t>Łączna</t>
  </si>
  <si>
    <t>liczba</t>
  </si>
  <si>
    <t>C</t>
  </si>
  <si>
    <t>Godz</t>
  </si>
  <si>
    <r>
      <t xml:space="preserve">z przeniesienia </t>
    </r>
    <r>
      <rPr>
        <i/>
        <sz val="10"/>
        <rFont val="Arial"/>
        <family val="2"/>
      </rPr>
      <t>(liczba godzin, ECTS)</t>
    </r>
  </si>
  <si>
    <r>
      <t xml:space="preserve">z przeniesienia </t>
    </r>
    <r>
      <rPr>
        <i/>
        <sz val="10"/>
        <rFont val="Arial"/>
        <family val="2"/>
      </rPr>
      <t>(liczba egzaminów)</t>
    </r>
  </si>
  <si>
    <t>Przedmioty specjalnościowe dla ST</t>
  </si>
  <si>
    <t xml:space="preserve">Techniki modulacyjne w telekomunikacji </t>
  </si>
  <si>
    <t>Kryptografia</t>
  </si>
  <si>
    <t>Elementy sztucznei inteligencji</t>
  </si>
  <si>
    <t>Procesory sygnałowe</t>
  </si>
  <si>
    <t>Przemysłowe sieci komunikacyjne</t>
  </si>
  <si>
    <t>Urządzenia komunikacji transmisji danych</t>
  </si>
  <si>
    <t>Organizacja i oprogramowanie systemów</t>
  </si>
  <si>
    <t>Uruchamianie układów mikroprocesorowych</t>
  </si>
  <si>
    <t>Systemy automatyki obiektowej</t>
  </si>
  <si>
    <t>Analogowe układy elektroniczne</t>
  </si>
  <si>
    <t>Diagnostyka sieci rozległych</t>
  </si>
  <si>
    <t>Technologia układów elektronicznych</t>
  </si>
  <si>
    <t>Systemy rozproszone</t>
  </si>
  <si>
    <t>Specjalność - suma punktów/godzin</t>
  </si>
  <si>
    <t>Łącznie punktów ECTS / godzin</t>
  </si>
  <si>
    <t>Specjalność KOMPUTEROWE SYSTEMY STEROWANIA</t>
  </si>
  <si>
    <r>
      <t>KODOWANIE PRZEDMIOTÓW:</t>
    </r>
    <r>
      <rPr>
        <b/>
        <sz val="10"/>
        <rFont val="Arial CE"/>
        <family val="2"/>
      </rPr>
      <t xml:space="preserve"> Ts2-KSS-Lp-SEM</t>
    </r>
    <r>
      <rPr>
        <i/>
        <sz val="10"/>
        <rFont val="Arial CE"/>
        <family val="2"/>
      </rPr>
      <t xml:space="preserve"> ; gdzie za Lp należy wstawić liczbę porządkową z siatki, za SEM wstawić nr semestru liczbą rzymską</t>
    </r>
  </si>
  <si>
    <t>Semestry studiow</t>
  </si>
  <si>
    <t>Lp</t>
  </si>
  <si>
    <r>
      <t xml:space="preserve"> przeniesienia </t>
    </r>
    <r>
      <rPr>
        <i/>
        <sz val="10"/>
        <rFont val="Arial CE"/>
        <family val="2"/>
      </rPr>
      <t>(liczba godzin, ECTS)</t>
    </r>
  </si>
  <si>
    <r>
      <t xml:space="preserve">z przeniesienia </t>
    </r>
    <r>
      <rPr>
        <i/>
        <sz val="10"/>
        <rFont val="Arial CE"/>
        <family val="2"/>
      </rPr>
      <t>(liczba egzaminów)</t>
    </r>
  </si>
  <si>
    <t>Przedm.specjalnościowe dla KSS</t>
  </si>
  <si>
    <t>Zasilacze elektroniczne</t>
  </si>
  <si>
    <t>Sensoryka</t>
  </si>
  <si>
    <t>Mechatronika</t>
  </si>
  <si>
    <t>Przemysłowe systemy sterowania</t>
  </si>
  <si>
    <t>Układy szybkiego prototypowania</t>
  </si>
  <si>
    <t>Cyfrowe metody i układy sterowania</t>
  </si>
  <si>
    <t>Systemy wbudowane</t>
  </si>
  <si>
    <t>Robotyka</t>
  </si>
  <si>
    <t>Metody sztucznej inteligencji</t>
  </si>
  <si>
    <t>IVa</t>
  </si>
  <si>
    <t>Przedmioty dyplomowe - blok A (6h)</t>
  </si>
  <si>
    <t>26a</t>
  </si>
  <si>
    <t>Komputerowe systemy sterowania</t>
  </si>
  <si>
    <t>27a</t>
  </si>
  <si>
    <t>Sterowanie robotów moblinych</t>
  </si>
  <si>
    <t>IVb</t>
  </si>
  <si>
    <t>Przedmioty dyplomowe - blok B (6h)</t>
  </si>
  <si>
    <t>26b</t>
  </si>
  <si>
    <t>Projektowanie i optymalizacja systemów mechatronicznych</t>
  </si>
  <si>
    <t>27b</t>
  </si>
  <si>
    <t>Sterowanie i nawigacja robotów</t>
  </si>
  <si>
    <t>Suma punktów ECTS / godzin specjalności KSS</t>
  </si>
  <si>
    <t>Łączna liczba egzaminów</t>
  </si>
  <si>
    <t>Specjalność OPTOELEKTRONIKA I TECHNIKA ŚWIATŁOWODOWA</t>
  </si>
  <si>
    <r>
      <t>KODOWANIE PRZEDMIOTÓW:</t>
    </r>
    <r>
      <rPr>
        <b/>
        <sz val="10"/>
        <rFont val="Arial CE"/>
        <family val="2"/>
      </rPr>
      <t xml:space="preserve"> Ts2-OPT-Lp-SEM</t>
    </r>
    <r>
      <rPr>
        <i/>
        <sz val="10"/>
        <rFont val="Arial CE"/>
        <family val="2"/>
      </rPr>
      <t xml:space="preserve"> ; gdzie za Lp należy wstawić liczbę porządkową z siatki, za SEM wstawić nr semestru liczbą rzymską</t>
    </r>
  </si>
  <si>
    <t>Przedmioty specjalnościowe dla OEiTS</t>
  </si>
  <si>
    <t>Wybrane zagadnienia z teorii pola</t>
  </si>
  <si>
    <t>Systemy pomiarowe i diagnostyczne</t>
  </si>
  <si>
    <t>Źródła i detektory światła</t>
  </si>
  <si>
    <t>Piezoelektryczne układy akustooptyki</t>
  </si>
  <si>
    <t>Sensory i aktuatory mikroelektroniczne</t>
  </si>
  <si>
    <t>Czujniki światłowodowe i ich systemy</t>
  </si>
  <si>
    <t>Telekomunikacja światłowodowa</t>
  </si>
  <si>
    <t>Pomiary w systemach telekomunikacyjnych</t>
  </si>
  <si>
    <t>Optyka zintegrowana</t>
  </si>
  <si>
    <t>Komputerowa analiza układów elektronicznych</t>
  </si>
  <si>
    <t>Cyfrowe przetwarzanie sygnałów i procesory sygnałowe</t>
  </si>
  <si>
    <t>Wybrane zagadnienia z sieci neuronowych</t>
  </si>
  <si>
    <t>Zasilacze elektroniczne i energoelektroniczne</t>
  </si>
  <si>
    <t>Modern optoelectronics</t>
  </si>
  <si>
    <t>Suma punktów ECTS / godzin specjalności OPTO</t>
  </si>
  <si>
    <t>1a</t>
  </si>
  <si>
    <t xml:space="preserve">Wychowanie fizyczne </t>
  </si>
  <si>
    <t>11a</t>
  </si>
  <si>
    <t>Electromagnetic compatibility</t>
  </si>
  <si>
    <t>Kompatybilność elektromagnetyczna</t>
  </si>
  <si>
    <t>Selected problems of photonics</t>
  </si>
  <si>
    <t>egzamin (w rubryce liczba godzin)</t>
  </si>
  <si>
    <t>Przedmiot specjalistyczny</t>
  </si>
  <si>
    <t>Obowiązuje od roku akademickiego 2016/17 zatwierdzone uchwałą Rady Wydziału 26.04.2016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</si>
</sst>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33" borderId="51" xfId="0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right"/>
      <protection locked="0"/>
    </xf>
    <xf numFmtId="0" fontId="0" fillId="0" borderId="61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2" fillId="0" borderId="64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right"/>
      <protection locked="0"/>
    </xf>
    <xf numFmtId="0" fontId="2" fillId="0" borderId="64" xfId="0" applyFont="1" applyBorder="1" applyAlignment="1" applyProtection="1">
      <alignment horizontal="center"/>
      <protection/>
    </xf>
    <xf numFmtId="0" fontId="0" fillId="0" borderId="67" xfId="0" applyBorder="1" applyAlignment="1" applyProtection="1">
      <alignment/>
      <protection locked="0"/>
    </xf>
    <xf numFmtId="0" fontId="2" fillId="0" borderId="67" xfId="0" applyFont="1" applyBorder="1" applyAlignment="1" applyProtection="1">
      <alignment horizontal="right"/>
      <protection locked="0"/>
    </xf>
    <xf numFmtId="0" fontId="0" fillId="33" borderId="68" xfId="0" applyFill="1" applyBorder="1" applyAlignment="1">
      <alignment/>
    </xf>
    <xf numFmtId="0" fontId="0" fillId="0" borderId="6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/>
      <protection locked="0"/>
    </xf>
    <xf numFmtId="0" fontId="2" fillId="0" borderId="74" xfId="0" applyFont="1" applyBorder="1" applyAlignment="1" applyProtection="1">
      <alignment horizontal="right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74" xfId="0" applyFont="1" applyBorder="1" applyAlignment="1" applyProtection="1">
      <alignment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77" xfId="0" applyFont="1" applyBorder="1" applyAlignment="1" applyProtection="1">
      <alignment/>
      <protection locked="0"/>
    </xf>
    <xf numFmtId="0" fontId="11" fillId="33" borderId="25" xfId="0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78" xfId="0" applyFont="1" applyBorder="1" applyAlignment="1" applyProtection="1">
      <alignment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/>
    </xf>
    <xf numFmtId="0" fontId="0" fillId="0" borderId="79" xfId="0" applyFill="1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0" fillId="0" borderId="81" xfId="0" applyFont="1" applyBorder="1" applyAlignment="1" applyProtection="1">
      <alignment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/>
    </xf>
    <xf numFmtId="0" fontId="0" fillId="0" borderId="83" xfId="0" applyFill="1" applyBorder="1" applyAlignment="1" applyProtection="1">
      <alignment horizontal="center"/>
      <protection locked="0"/>
    </xf>
    <xf numFmtId="0" fontId="2" fillId="0" borderId="86" xfId="0" applyFont="1" applyBorder="1" applyAlignment="1" applyProtection="1">
      <alignment horizontal="right"/>
      <protection locked="0"/>
    </xf>
    <xf numFmtId="0" fontId="0" fillId="0" borderId="87" xfId="0" applyFill="1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/>
    </xf>
    <xf numFmtId="0" fontId="0" fillId="0" borderId="89" xfId="0" applyBorder="1" applyAlignment="1" applyProtection="1">
      <alignment horizontal="center"/>
      <protection/>
    </xf>
    <xf numFmtId="0" fontId="0" fillId="0" borderId="90" xfId="0" applyBorder="1" applyAlignment="1" applyProtection="1">
      <alignment horizontal="center"/>
      <protection/>
    </xf>
    <xf numFmtId="0" fontId="0" fillId="0" borderId="87" xfId="0" applyBorder="1" applyAlignment="1" applyProtection="1">
      <alignment horizontal="center"/>
      <protection/>
    </xf>
    <xf numFmtId="0" fontId="0" fillId="0" borderId="91" xfId="0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 horizontal="right"/>
      <protection locked="0"/>
    </xf>
    <xf numFmtId="0" fontId="2" fillId="0" borderId="62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/>
      <protection/>
    </xf>
    <xf numFmtId="0" fontId="0" fillId="0" borderId="92" xfId="0" applyBorder="1" applyAlignment="1" applyProtection="1">
      <alignment/>
      <protection locked="0"/>
    </xf>
    <xf numFmtId="0" fontId="2" fillId="0" borderId="45" xfId="0" applyFont="1" applyBorder="1" applyAlignment="1" applyProtection="1">
      <alignment horizontal="right"/>
      <protection locked="0"/>
    </xf>
    <xf numFmtId="0" fontId="2" fillId="0" borderId="46" xfId="0" applyFont="1" applyBorder="1" applyAlignment="1" applyProtection="1">
      <alignment horizontal="center"/>
      <protection/>
    </xf>
    <xf numFmtId="0" fontId="0" fillId="0" borderId="9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52">
      <alignment/>
      <protection/>
    </xf>
    <xf numFmtId="0" fontId="1" fillId="0" borderId="94" xfId="52" applyBorder="1">
      <alignment/>
      <protection/>
    </xf>
    <xf numFmtId="0" fontId="1" fillId="0" borderId="94" xfId="52" applyFont="1" applyBorder="1">
      <alignment/>
      <protection/>
    </xf>
    <xf numFmtId="0" fontId="1" fillId="0" borderId="44" xfId="52" applyBorder="1">
      <alignment/>
      <protection/>
    </xf>
    <xf numFmtId="0" fontId="9" fillId="0" borderId="31" xfId="52" applyFont="1" applyBorder="1" applyAlignment="1">
      <alignment horizontal="center"/>
      <protection/>
    </xf>
    <xf numFmtId="0" fontId="1" fillId="0" borderId="31" xfId="52" applyFont="1" applyBorder="1">
      <alignment/>
      <protection/>
    </xf>
    <xf numFmtId="0" fontId="9" fillId="0" borderId="31" xfId="52" applyFont="1" applyBorder="1" applyAlignment="1">
      <alignment horizontal="left"/>
      <protection/>
    </xf>
    <xf numFmtId="0" fontId="12" fillId="0" borderId="69" xfId="52" applyFont="1" applyBorder="1" applyAlignment="1">
      <alignment horizontal="center"/>
      <protection/>
    </xf>
    <xf numFmtId="0" fontId="1" fillId="0" borderId="95" xfId="52" applyFont="1" applyBorder="1" applyAlignment="1">
      <alignment horizontal="center"/>
      <protection/>
    </xf>
    <xf numFmtId="0" fontId="1" fillId="0" borderId="96" xfId="52" applyFont="1" applyBorder="1" applyAlignment="1">
      <alignment horizontal="center"/>
      <protection/>
    </xf>
    <xf numFmtId="0" fontId="1" fillId="0" borderId="97" xfId="52" applyFont="1" applyBorder="1" applyAlignment="1">
      <alignment horizontal="center"/>
      <protection/>
    </xf>
    <xf numFmtId="0" fontId="1" fillId="0" borderId="67" xfId="52" applyFont="1" applyBorder="1" applyAlignment="1" applyProtection="1">
      <alignment horizontal="center"/>
      <protection locked="0"/>
    </xf>
    <xf numFmtId="0" fontId="1" fillId="0" borderId="70" xfId="52" applyFont="1" applyBorder="1" applyAlignment="1" applyProtection="1">
      <alignment horizontal="center"/>
      <protection locked="0"/>
    </xf>
    <xf numFmtId="0" fontId="9" fillId="0" borderId="94" xfId="52" applyFont="1" applyBorder="1" applyAlignment="1">
      <alignment horizontal="right"/>
      <protection/>
    </xf>
    <xf numFmtId="0" fontId="9" fillId="0" borderId="98" xfId="52" applyFont="1" applyBorder="1" applyAlignment="1">
      <alignment horizontal="right"/>
      <protection/>
    </xf>
    <xf numFmtId="0" fontId="1" fillId="0" borderId="71" xfId="52" applyFont="1" applyBorder="1" applyAlignment="1">
      <alignment horizontal="center"/>
      <protection/>
    </xf>
    <xf numFmtId="0" fontId="1" fillId="0" borderId="72" xfId="52" applyFont="1" applyBorder="1" applyAlignment="1" applyProtection="1">
      <alignment horizontal="center"/>
      <protection locked="0"/>
    </xf>
    <xf numFmtId="0" fontId="1" fillId="0" borderId="73" xfId="52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9" fillId="0" borderId="31" xfId="52" applyFont="1" applyBorder="1" applyAlignment="1">
      <alignment horizontal="right"/>
      <protection/>
    </xf>
    <xf numFmtId="0" fontId="9" fillId="0" borderId="0" xfId="52" applyFont="1" applyBorder="1" applyAlignment="1">
      <alignment horizontal="right"/>
      <protection/>
    </xf>
    <xf numFmtId="0" fontId="1" fillId="0" borderId="35" xfId="52" applyFont="1" applyBorder="1" applyAlignment="1">
      <alignment horizontal="center"/>
      <protection/>
    </xf>
    <xf numFmtId="0" fontId="1" fillId="0" borderId="62" xfId="52" applyFont="1" applyBorder="1" applyAlignment="1">
      <alignment horizontal="center"/>
      <protection/>
    </xf>
    <xf numFmtId="0" fontId="1" fillId="0" borderId="31" xfId="52" applyFont="1" applyBorder="1" applyAlignment="1" applyProtection="1">
      <alignment horizontal="center"/>
      <protection locked="0"/>
    </xf>
    <xf numFmtId="0" fontId="1" fillId="0" borderId="44" xfId="52" applyFont="1" applyBorder="1" applyAlignment="1" applyProtection="1">
      <alignment horizontal="center"/>
      <protection locked="0"/>
    </xf>
    <xf numFmtId="0" fontId="9" fillId="0" borderId="46" xfId="52" applyFont="1" applyBorder="1" applyAlignment="1">
      <alignment horizontal="center"/>
      <protection/>
    </xf>
    <xf numFmtId="0" fontId="9" fillId="0" borderId="99" xfId="52" applyFont="1" applyFill="1" applyBorder="1">
      <alignment/>
      <protection/>
    </xf>
    <xf numFmtId="0" fontId="1" fillId="0" borderId="64" xfId="52" applyFont="1" applyFill="1" applyBorder="1" applyAlignment="1">
      <alignment horizontal="center"/>
      <protection/>
    </xf>
    <xf numFmtId="0" fontId="0" fillId="0" borderId="62" xfId="0" applyFont="1" applyBorder="1" applyAlignment="1" applyProtection="1">
      <alignment horizontal="center"/>
      <protection locked="0"/>
    </xf>
    <xf numFmtId="0" fontId="1" fillId="0" borderId="46" xfId="52" applyFont="1" applyBorder="1" applyAlignment="1" applyProtection="1">
      <alignment horizontal="center"/>
      <protection locked="0"/>
    </xf>
    <xf numFmtId="0" fontId="1" fillId="0" borderId="45" xfId="52" applyFont="1" applyBorder="1" applyAlignment="1" applyProtection="1">
      <alignment horizontal="center"/>
      <protection locked="0"/>
    </xf>
    <xf numFmtId="0" fontId="1" fillId="0" borderId="100" xfId="52" applyFont="1" applyFill="1" applyBorder="1">
      <alignment/>
      <protection/>
    </xf>
    <xf numFmtId="0" fontId="1" fillId="0" borderId="59" xfId="52" applyFill="1" applyBorder="1" applyAlignment="1">
      <alignment horizontal="center"/>
      <protection/>
    </xf>
    <xf numFmtId="0" fontId="1" fillId="33" borderId="25" xfId="52" applyFill="1" applyBorder="1" applyAlignment="1">
      <alignment horizontal="center"/>
      <protection/>
    </xf>
    <xf numFmtId="0" fontId="1" fillId="0" borderId="26" xfId="52" applyFill="1" applyBorder="1" applyAlignment="1">
      <alignment horizontal="center"/>
      <protection/>
    </xf>
    <xf numFmtId="0" fontId="1" fillId="0" borderId="58" xfId="52" applyFill="1" applyBorder="1" applyAlignment="1">
      <alignment horizontal="center"/>
      <protection/>
    </xf>
    <xf numFmtId="0" fontId="1" fillId="0" borderId="25" xfId="52" applyFill="1" applyBorder="1" applyAlignment="1">
      <alignment horizontal="center"/>
      <protection/>
    </xf>
    <xf numFmtId="0" fontId="1" fillId="0" borderId="31" xfId="52" applyBorder="1" applyAlignment="1" applyProtection="1">
      <alignment horizontal="center"/>
      <protection locked="0"/>
    </xf>
    <xf numFmtId="0" fontId="1" fillId="0" borderId="23" xfId="52" applyBorder="1" applyAlignment="1" applyProtection="1">
      <alignment horizontal="center"/>
      <protection/>
    </xf>
    <xf numFmtId="0" fontId="1" fillId="0" borderId="100" xfId="52" applyFont="1" applyBorder="1">
      <alignment/>
      <protection/>
    </xf>
    <xf numFmtId="0" fontId="1" fillId="0" borderId="54" xfId="52" applyBorder="1" applyAlignment="1">
      <alignment horizontal="center"/>
      <protection/>
    </xf>
    <xf numFmtId="0" fontId="1" fillId="33" borderId="51" xfId="52" applyFill="1" applyBorder="1" applyAlignment="1">
      <alignment horizontal="center"/>
      <protection/>
    </xf>
    <xf numFmtId="0" fontId="1" fillId="0" borderId="52" xfId="52" applyBorder="1" applyAlignment="1">
      <alignment horizontal="center"/>
      <protection/>
    </xf>
    <xf numFmtId="0" fontId="1" fillId="0" borderId="53" xfId="52" applyBorder="1" applyAlignment="1">
      <alignment horizontal="center"/>
      <protection/>
    </xf>
    <xf numFmtId="0" fontId="1" fillId="0" borderId="51" xfId="52" applyBorder="1" applyAlignment="1">
      <alignment horizontal="center"/>
      <protection/>
    </xf>
    <xf numFmtId="0" fontId="1" fillId="0" borderId="49" xfId="52" applyBorder="1" applyAlignment="1" applyProtection="1">
      <alignment horizontal="center"/>
      <protection/>
    </xf>
    <xf numFmtId="0" fontId="1" fillId="0" borderId="54" xfId="52" applyFill="1" applyBorder="1" applyAlignment="1">
      <alignment horizontal="center"/>
      <protection/>
    </xf>
    <xf numFmtId="0" fontId="1" fillId="0" borderId="101" xfId="52" applyFont="1" applyBorder="1">
      <alignment/>
      <protection/>
    </xf>
    <xf numFmtId="0" fontId="1" fillId="0" borderId="82" xfId="52" applyBorder="1" applyAlignment="1">
      <alignment horizontal="center"/>
      <protection/>
    </xf>
    <xf numFmtId="0" fontId="1" fillId="0" borderId="79" xfId="52" applyBorder="1" applyAlignment="1">
      <alignment horizontal="center"/>
      <protection/>
    </xf>
    <xf numFmtId="0" fontId="1" fillId="0" borderId="83" xfId="52" applyBorder="1" applyAlignment="1">
      <alignment horizontal="center"/>
      <protection/>
    </xf>
    <xf numFmtId="0" fontId="1" fillId="0" borderId="85" xfId="52" applyBorder="1" applyAlignment="1">
      <alignment horizontal="center"/>
      <protection/>
    </xf>
    <xf numFmtId="0" fontId="1" fillId="0" borderId="82" xfId="52" applyFill="1" applyBorder="1" applyAlignment="1">
      <alignment horizontal="center"/>
      <protection/>
    </xf>
    <xf numFmtId="0" fontId="1" fillId="0" borderId="79" xfId="52" applyFill="1" applyBorder="1" applyAlignment="1">
      <alignment horizontal="center"/>
      <protection/>
    </xf>
    <xf numFmtId="0" fontId="1" fillId="0" borderId="83" xfId="52" applyFill="1" applyBorder="1" applyAlignment="1">
      <alignment horizontal="center"/>
      <protection/>
    </xf>
    <xf numFmtId="0" fontId="1" fillId="0" borderId="101" xfId="52" applyFont="1" applyFill="1" applyBorder="1">
      <alignment/>
      <protection/>
    </xf>
    <xf numFmtId="0" fontId="1" fillId="0" borderId="80" xfId="52" applyBorder="1" applyAlignment="1" applyProtection="1">
      <alignment horizontal="center"/>
      <protection/>
    </xf>
    <xf numFmtId="0" fontId="13" fillId="0" borderId="46" xfId="52" applyFont="1" applyFill="1" applyBorder="1" applyAlignment="1">
      <alignment horizontal="center"/>
      <protection/>
    </xf>
    <xf numFmtId="0" fontId="13" fillId="0" borderId="92" xfId="52" applyFont="1" applyFill="1" applyBorder="1">
      <alignment/>
      <protection/>
    </xf>
    <xf numFmtId="0" fontId="9" fillId="0" borderId="64" xfId="52" applyFont="1" applyBorder="1" applyAlignment="1">
      <alignment horizontal="center"/>
      <protection/>
    </xf>
    <xf numFmtId="0" fontId="13" fillId="0" borderId="64" xfId="52" applyFont="1" applyBorder="1" applyAlignment="1">
      <alignment horizontal="center"/>
      <protection/>
    </xf>
    <xf numFmtId="0" fontId="1" fillId="0" borderId="46" xfId="52" applyBorder="1" applyAlignment="1" applyProtection="1">
      <alignment horizontal="center"/>
      <protection/>
    </xf>
    <xf numFmtId="0" fontId="1" fillId="0" borderId="0" xfId="52" applyBorder="1">
      <alignment/>
      <protection/>
    </xf>
    <xf numFmtId="0" fontId="1" fillId="0" borderId="49" xfId="52" applyFont="1" applyFill="1" applyBorder="1" applyAlignment="1">
      <alignment horizontal="center"/>
      <protection/>
    </xf>
    <xf numFmtId="0" fontId="1" fillId="0" borderId="51" xfId="52" applyFill="1" applyBorder="1" applyAlignment="1">
      <alignment horizontal="center"/>
      <protection/>
    </xf>
    <xf numFmtId="0" fontId="1" fillId="0" borderId="52" xfId="52" applyFill="1" applyBorder="1" applyAlignment="1">
      <alignment horizontal="center"/>
      <protection/>
    </xf>
    <xf numFmtId="0" fontId="1" fillId="0" borderId="53" xfId="52" applyFill="1" applyBorder="1" applyAlignment="1">
      <alignment horizontal="center"/>
      <protection/>
    </xf>
    <xf numFmtId="0" fontId="1" fillId="34" borderId="51" xfId="52" applyFill="1" applyBorder="1" applyAlignment="1">
      <alignment horizontal="center"/>
      <protection/>
    </xf>
    <xf numFmtId="0" fontId="1" fillId="0" borderId="80" xfId="52" applyFont="1" applyFill="1" applyBorder="1" applyAlignment="1">
      <alignment horizontal="center"/>
      <protection/>
    </xf>
    <xf numFmtId="0" fontId="1" fillId="0" borderId="102" xfId="52" applyFont="1" applyFill="1" applyBorder="1">
      <alignment/>
      <protection/>
    </xf>
    <xf numFmtId="0" fontId="1" fillId="0" borderId="35" xfId="52" applyFill="1" applyBorder="1" applyAlignment="1">
      <alignment horizontal="center"/>
      <protection/>
    </xf>
    <xf numFmtId="0" fontId="1" fillId="0" borderId="32" xfId="52" applyFill="1" applyBorder="1" applyAlignment="1">
      <alignment horizontal="center"/>
      <protection/>
    </xf>
    <xf numFmtId="0" fontId="1" fillId="0" borderId="33" xfId="52" applyFill="1" applyBorder="1" applyAlignment="1">
      <alignment horizontal="center"/>
      <protection/>
    </xf>
    <xf numFmtId="0" fontId="1" fillId="0" borderId="34" xfId="52" applyFill="1" applyBorder="1" applyAlignment="1">
      <alignment horizontal="center"/>
      <protection/>
    </xf>
    <xf numFmtId="0" fontId="1" fillId="34" borderId="32" xfId="52" applyFill="1" applyBorder="1" applyAlignment="1">
      <alignment horizontal="center"/>
      <protection/>
    </xf>
    <xf numFmtId="0" fontId="1" fillId="0" borderId="64" xfId="52" applyFill="1" applyBorder="1" applyAlignment="1">
      <alignment horizontal="center"/>
      <protection/>
    </xf>
    <xf numFmtId="0" fontId="1" fillId="0" borderId="31" xfId="52" applyFont="1" applyFill="1" applyBorder="1" applyAlignment="1">
      <alignment horizontal="center"/>
      <protection/>
    </xf>
    <xf numFmtId="0" fontId="1" fillId="0" borderId="103" xfId="52" applyFont="1" applyFill="1" applyBorder="1">
      <alignment/>
      <protection/>
    </xf>
    <xf numFmtId="0" fontId="1" fillId="34" borderId="25" xfId="52" applyFill="1" applyBorder="1" applyAlignment="1">
      <alignment horizontal="center"/>
      <protection/>
    </xf>
    <xf numFmtId="0" fontId="1" fillId="0" borderId="80" xfId="52" applyFont="1" applyBorder="1" applyAlignment="1">
      <alignment horizontal="center"/>
      <protection/>
    </xf>
    <xf numFmtId="0" fontId="1" fillId="0" borderId="77" xfId="52" applyFont="1" applyBorder="1">
      <alignment/>
      <protection/>
    </xf>
    <xf numFmtId="0" fontId="1" fillId="0" borderId="20" xfId="52" applyBorder="1" applyAlignment="1">
      <alignment horizontal="right"/>
      <protection/>
    </xf>
    <xf numFmtId="0" fontId="2" fillId="0" borderId="22" xfId="52" applyFont="1" applyBorder="1" applyAlignment="1" applyProtection="1">
      <alignment horizontal="right"/>
      <protection locked="0"/>
    </xf>
    <xf numFmtId="0" fontId="1" fillId="0" borderId="104" xfId="52" applyBorder="1" applyAlignment="1" applyProtection="1">
      <alignment horizontal="center"/>
      <protection/>
    </xf>
    <xf numFmtId="0" fontId="1" fillId="0" borderId="105" xfId="52" applyBorder="1" applyAlignment="1" applyProtection="1">
      <alignment horizontal="center"/>
      <protection/>
    </xf>
    <xf numFmtId="0" fontId="1" fillId="0" borderId="106" xfId="52" applyBorder="1" applyAlignment="1" applyProtection="1">
      <alignment horizontal="center"/>
      <protection/>
    </xf>
    <xf numFmtId="0" fontId="9" fillId="0" borderId="20" xfId="52" applyFont="1" applyBorder="1" applyAlignment="1" applyProtection="1">
      <alignment horizontal="center"/>
      <protection/>
    </xf>
    <xf numFmtId="0" fontId="9" fillId="0" borderId="92" xfId="52" applyFont="1" applyBorder="1">
      <alignment/>
      <protection/>
    </xf>
    <xf numFmtId="0" fontId="9" fillId="0" borderId="99" xfId="52" applyFont="1" applyBorder="1" applyAlignment="1">
      <alignment horizontal="right"/>
      <protection/>
    </xf>
    <xf numFmtId="0" fontId="9" fillId="0" borderId="107" xfId="52" applyFont="1" applyBorder="1" applyAlignment="1" applyProtection="1">
      <alignment horizontal="center"/>
      <protection/>
    </xf>
    <xf numFmtId="0" fontId="9" fillId="0" borderId="46" xfId="52" applyFont="1" applyBorder="1" applyAlignment="1" applyProtection="1">
      <alignment horizontal="center"/>
      <protection/>
    </xf>
    <xf numFmtId="0" fontId="9" fillId="0" borderId="108" xfId="52" applyFont="1" applyBorder="1">
      <alignment/>
      <protection/>
    </xf>
    <xf numFmtId="0" fontId="9" fillId="0" borderId="109" xfId="52" applyFont="1" applyBorder="1" applyAlignment="1">
      <alignment horizontal="right"/>
      <protection/>
    </xf>
    <xf numFmtId="0" fontId="0" fillId="0" borderId="85" xfId="0" applyFill="1" applyBorder="1" applyAlignment="1" applyProtection="1">
      <alignment horizontal="center"/>
      <protection locked="0"/>
    </xf>
    <xf numFmtId="0" fontId="2" fillId="0" borderId="99" xfId="0" applyFont="1" applyBorder="1" applyAlignment="1" applyProtection="1">
      <alignment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95" xfId="0" applyBorder="1" applyAlignment="1" applyProtection="1">
      <alignment horizontal="center"/>
      <protection locked="0"/>
    </xf>
    <xf numFmtId="0" fontId="0" fillId="0" borderId="96" xfId="0" applyBorder="1" applyAlignment="1" applyProtection="1">
      <alignment horizontal="center"/>
      <protection locked="0"/>
    </xf>
    <xf numFmtId="0" fontId="0" fillId="0" borderId="110" xfId="0" applyBorder="1" applyAlignment="1" applyProtection="1">
      <alignment horizontal="center"/>
      <protection locked="0"/>
    </xf>
    <xf numFmtId="0" fontId="0" fillId="0" borderId="97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 locked="0"/>
    </xf>
    <xf numFmtId="0" fontId="2" fillId="0" borderId="106" xfId="0" applyFont="1" applyBorder="1" applyAlignment="1" applyProtection="1">
      <alignment horizontal="right"/>
      <protection locked="0"/>
    </xf>
    <xf numFmtId="0" fontId="0" fillId="0" borderId="104" xfId="0" applyFont="1" applyBorder="1" applyAlignment="1" applyProtection="1">
      <alignment horizontal="center"/>
      <protection/>
    </xf>
    <xf numFmtId="0" fontId="0" fillId="0" borderId="105" xfId="0" applyFont="1" applyBorder="1" applyAlignment="1" applyProtection="1">
      <alignment horizontal="center"/>
      <protection/>
    </xf>
    <xf numFmtId="0" fontId="0" fillId="0" borderId="111" xfId="0" applyFont="1" applyBorder="1" applyAlignment="1" applyProtection="1">
      <alignment horizontal="center"/>
      <protection/>
    </xf>
    <xf numFmtId="0" fontId="0" fillId="0" borderId="112" xfId="0" applyFont="1" applyBorder="1" applyAlignment="1" applyProtection="1">
      <alignment horizontal="center"/>
      <protection/>
    </xf>
    <xf numFmtId="0" fontId="0" fillId="0" borderId="113" xfId="0" applyFont="1" applyBorder="1" applyAlignment="1" applyProtection="1">
      <alignment horizontal="center"/>
      <protection/>
    </xf>
    <xf numFmtId="0" fontId="2" fillId="0" borderId="68" xfId="0" applyFont="1" applyBorder="1" applyAlignment="1" applyProtection="1">
      <alignment horizontal="center"/>
      <protection/>
    </xf>
    <xf numFmtId="0" fontId="0" fillId="0" borderId="114" xfId="0" applyBorder="1" applyAlignment="1" applyProtection="1">
      <alignment horizontal="center"/>
      <protection locked="0"/>
    </xf>
    <xf numFmtId="0" fontId="0" fillId="0" borderId="114" xfId="0" applyFont="1" applyBorder="1" applyAlignment="1" applyProtection="1">
      <alignment/>
      <protection locked="0"/>
    </xf>
    <xf numFmtId="0" fontId="0" fillId="0" borderId="115" xfId="0" applyBorder="1" applyAlignment="1" applyProtection="1">
      <alignment horizontal="center"/>
      <protection locked="0"/>
    </xf>
    <xf numFmtId="0" fontId="0" fillId="0" borderId="116" xfId="0" applyBorder="1" applyAlignment="1" applyProtection="1">
      <alignment horizontal="center"/>
      <protection locked="0"/>
    </xf>
    <xf numFmtId="0" fontId="0" fillId="0" borderId="117" xfId="0" applyBorder="1" applyAlignment="1" applyProtection="1">
      <alignment horizontal="center"/>
      <protection locked="0"/>
    </xf>
    <xf numFmtId="0" fontId="0" fillId="0" borderId="118" xfId="0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19" xfId="0" applyFill="1" applyBorder="1" applyAlignment="1" applyProtection="1">
      <alignment horizontal="center"/>
      <protection locked="0"/>
    </xf>
    <xf numFmtId="0" fontId="0" fillId="0" borderId="120" xfId="0" applyFill="1" applyBorder="1" applyAlignment="1" applyProtection="1">
      <alignment horizontal="center"/>
      <protection locked="0"/>
    </xf>
    <xf numFmtId="0" fontId="0" fillId="0" borderId="115" xfId="0" applyFill="1" applyBorder="1" applyAlignment="1" applyProtection="1">
      <alignment horizontal="center"/>
      <protection locked="0"/>
    </xf>
    <xf numFmtId="0" fontId="0" fillId="0" borderId="116" xfId="0" applyFill="1" applyBorder="1" applyAlignment="1" applyProtection="1">
      <alignment horizontal="center"/>
      <protection locked="0"/>
    </xf>
    <xf numFmtId="0" fontId="0" fillId="35" borderId="49" xfId="0" applyFill="1" applyBorder="1" applyAlignment="1" applyProtection="1">
      <alignment horizontal="center"/>
      <protection locked="0"/>
    </xf>
    <xf numFmtId="0" fontId="0" fillId="35" borderId="49" xfId="0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wrapText="1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36" borderId="51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68" xfId="0" applyFont="1" applyBorder="1" applyAlignment="1" applyProtection="1">
      <alignment/>
      <protection locked="0"/>
    </xf>
    <xf numFmtId="0" fontId="7" fillId="0" borderId="68" xfId="0" applyFont="1" applyBorder="1" applyAlignment="1" applyProtection="1">
      <alignment/>
      <protection locked="0"/>
    </xf>
    <xf numFmtId="0" fontId="2" fillId="0" borderId="121" xfId="0" applyFont="1" applyBorder="1" applyAlignment="1" applyProtection="1">
      <alignment horizontal="center"/>
      <protection locked="0"/>
    </xf>
    <xf numFmtId="0" fontId="0" fillId="0" borderId="72" xfId="0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77" xfId="0" applyFont="1" applyBorder="1" applyAlignment="1" applyProtection="1">
      <alignment horizontal="center"/>
      <protection locked="0"/>
    </xf>
    <xf numFmtId="0" fontId="0" fillId="0" borderId="7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0" xfId="0" applyBorder="1" applyAlignment="1" applyProtection="1">
      <alignment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122" xfId="0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33" borderId="63" xfId="0" applyFont="1" applyFill="1" applyBorder="1" applyAlignment="1" applyProtection="1">
      <alignment horizontal="center"/>
      <protection/>
    </xf>
    <xf numFmtId="0" fontId="2" fillId="0" borderId="123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center"/>
      <protection/>
    </xf>
    <xf numFmtId="0" fontId="2" fillId="0" borderId="123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7" fillId="0" borderId="94" xfId="0" applyFont="1" applyBorder="1" applyAlignment="1">
      <alignment horizontal="center"/>
    </xf>
    <xf numFmtId="0" fontId="8" fillId="0" borderId="67" xfId="0" applyFont="1" applyBorder="1" applyAlignment="1">
      <alignment horizontal="center" wrapText="1"/>
    </xf>
    <xf numFmtId="0" fontId="0" fillId="0" borderId="68" xfId="0" applyFont="1" applyBorder="1" applyAlignment="1" applyProtection="1">
      <alignment/>
      <protection locked="0"/>
    </xf>
    <xf numFmtId="0" fontId="2" fillId="0" borderId="68" xfId="0" applyFont="1" applyBorder="1" applyAlignment="1" applyProtection="1">
      <alignment/>
      <protection locked="0"/>
    </xf>
    <xf numFmtId="0" fontId="2" fillId="0" borderId="94" xfId="0" applyFont="1" applyBorder="1" applyAlignment="1" applyProtection="1">
      <alignment horizontal="center"/>
      <protection locked="0"/>
    </xf>
    <xf numFmtId="0" fontId="2" fillId="0" borderId="124" xfId="0" applyFont="1" applyBorder="1" applyAlignment="1" applyProtection="1">
      <alignment horizontal="center"/>
      <protection locked="0"/>
    </xf>
    <xf numFmtId="0" fontId="2" fillId="0" borderId="7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125" xfId="0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7" fillId="0" borderId="94" xfId="0" applyFont="1" applyFill="1" applyBorder="1" applyAlignment="1" applyProtection="1">
      <alignment horizontal="center"/>
      <protection locked="0"/>
    </xf>
    <xf numFmtId="0" fontId="9" fillId="0" borderId="126" xfId="52" applyFont="1" applyBorder="1" applyAlignment="1">
      <alignment horizontal="center"/>
      <protection/>
    </xf>
    <xf numFmtId="0" fontId="9" fillId="0" borderId="124" xfId="52" applyFont="1" applyBorder="1" applyAlignment="1" applyProtection="1">
      <alignment horizontal="center"/>
      <protection locked="0"/>
    </xf>
    <xf numFmtId="0" fontId="9" fillId="0" borderId="72" xfId="52" applyFont="1" applyBorder="1" applyAlignment="1">
      <alignment horizontal="center"/>
      <protection/>
    </xf>
    <xf numFmtId="0" fontId="9" fillId="0" borderId="23" xfId="52" applyFont="1" applyBorder="1" applyAlignment="1" applyProtection="1">
      <alignment horizontal="center"/>
      <protection locked="0"/>
    </xf>
    <xf numFmtId="0" fontId="1" fillId="0" borderId="125" xfId="52" applyFont="1" applyBorder="1" applyAlignment="1">
      <alignment horizontal="center"/>
      <protection/>
    </xf>
    <xf numFmtId="0" fontId="1" fillId="0" borderId="122" xfId="52" applyFont="1" applyBorder="1" applyAlignment="1">
      <alignment horizontal="center"/>
      <protection/>
    </xf>
    <xf numFmtId="0" fontId="1" fillId="0" borderId="63" xfId="52" applyFont="1" applyFill="1" applyBorder="1" applyAlignment="1">
      <alignment horizontal="center"/>
      <protection/>
    </xf>
    <xf numFmtId="0" fontId="13" fillId="0" borderId="63" xfId="52" applyFont="1" applyBorder="1" applyAlignment="1">
      <alignment horizontal="center"/>
      <protection/>
    </xf>
    <xf numFmtId="0" fontId="13" fillId="0" borderId="63" xfId="52" applyFont="1" applyFill="1" applyBorder="1" applyAlignment="1">
      <alignment horizontal="center"/>
      <protection/>
    </xf>
    <xf numFmtId="0" fontId="13" fillId="34" borderId="63" xfId="52" applyFont="1" applyFill="1" applyBorder="1" applyAlignment="1">
      <alignment horizontal="center"/>
      <protection/>
    </xf>
    <xf numFmtId="0" fontId="9" fillId="0" borderId="63" xfId="52" applyFont="1" applyBorder="1" applyAlignment="1">
      <alignment horizontal="center"/>
      <protection/>
    </xf>
    <xf numFmtId="0" fontId="9" fillId="0" borderId="123" xfId="52" applyFont="1" applyFill="1" applyBorder="1" applyAlignment="1">
      <alignment horizontal="center"/>
      <protection/>
    </xf>
    <xf numFmtId="0" fontId="9" fillId="0" borderId="123" xfId="52" applyFont="1" applyBorder="1" applyAlignment="1">
      <alignment horizontal="center"/>
      <protection/>
    </xf>
    <xf numFmtId="0" fontId="9" fillId="0" borderId="123" xfId="52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eit II st KSS zmienio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37"/>
  <sheetViews>
    <sheetView view="pageBreakPreview" zoomScale="115" zoomScaleSheetLayoutView="115" zoomScalePageLayoutView="0" workbookViewId="0" topLeftCell="A1">
      <selection activeCell="D5" sqref="D5:W5"/>
    </sheetView>
  </sheetViews>
  <sheetFormatPr defaultColWidth="9.140625" defaultRowHeight="12.75"/>
  <cols>
    <col min="1" max="1" width="6.28125" style="0" customWidth="1"/>
    <col min="2" max="2" width="4.57421875" style="0" customWidth="1"/>
    <col min="3" max="3" width="47.140625" style="0" customWidth="1"/>
    <col min="4" max="4" width="5.28125" style="0" customWidth="1"/>
    <col min="5" max="9" width="3.7109375" style="0" customWidth="1"/>
    <col min="10" max="10" width="5.28125" style="0" customWidth="1"/>
    <col min="11" max="15" width="3.7109375" style="0" customWidth="1"/>
    <col min="16" max="16" width="5.28125" style="0" customWidth="1"/>
    <col min="17" max="21" width="3.7109375" style="0" customWidth="1"/>
    <col min="22" max="22" width="6.57421875" style="0" customWidth="1"/>
    <col min="23" max="23" width="6.28125" style="0" customWidth="1"/>
  </cols>
  <sheetData>
    <row r="2" spans="2:24" ht="12.75">
      <c r="B2" s="287" t="s">
        <v>0</v>
      </c>
      <c r="C2" s="287"/>
      <c r="L2" s="288"/>
      <c r="M2" s="288"/>
      <c r="N2" s="288"/>
      <c r="O2" s="288"/>
      <c r="P2" s="288"/>
      <c r="Q2" s="288"/>
      <c r="R2" s="288"/>
      <c r="S2" s="288"/>
      <c r="T2" s="288"/>
      <c r="U2" s="287"/>
      <c r="V2" s="287"/>
      <c r="W2" s="287"/>
      <c r="X2" s="287"/>
    </row>
    <row r="3" spans="2:22" ht="12.75">
      <c r="B3" s="287" t="s">
        <v>1</v>
      </c>
      <c r="C3" s="287"/>
      <c r="E3" s="289" t="s">
        <v>2</v>
      </c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</row>
    <row r="4" spans="5:21" ht="12.75"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</row>
    <row r="5" spans="4:23" ht="12.75">
      <c r="D5" s="297" t="s">
        <v>121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</row>
    <row r="7" spans="1:89" ht="15">
      <c r="A7" s="1"/>
      <c r="B7" s="2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24" ht="12.75" customHeight="1">
      <c r="A8" s="1"/>
      <c r="B8" s="290" t="s">
        <v>4</v>
      </c>
      <c r="C8" s="291" t="s">
        <v>5</v>
      </c>
      <c r="D8" s="292" t="s">
        <v>6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3" t="s">
        <v>7</v>
      </c>
      <c r="W8" s="293"/>
      <c r="X8" s="1"/>
    </row>
    <row r="9" spans="1:24" ht="12.75">
      <c r="A9" s="1"/>
      <c r="B9" s="290"/>
      <c r="C9" s="291"/>
      <c r="D9" s="294" t="s">
        <v>8</v>
      </c>
      <c r="E9" s="294"/>
      <c r="F9" s="294"/>
      <c r="G9" s="294"/>
      <c r="H9" s="294"/>
      <c r="I9" s="294"/>
      <c r="J9" s="295" t="s">
        <v>9</v>
      </c>
      <c r="K9" s="295"/>
      <c r="L9" s="295"/>
      <c r="M9" s="295"/>
      <c r="N9" s="295"/>
      <c r="O9" s="295"/>
      <c r="P9" s="296" t="s">
        <v>10</v>
      </c>
      <c r="Q9" s="296"/>
      <c r="R9" s="296"/>
      <c r="S9" s="296"/>
      <c r="T9" s="296"/>
      <c r="U9" s="296"/>
      <c r="V9" s="293"/>
      <c r="W9" s="293"/>
      <c r="X9" s="1"/>
    </row>
    <row r="10" spans="1:24" ht="12.75">
      <c r="A10" s="1"/>
      <c r="B10" s="290"/>
      <c r="C10" s="291"/>
      <c r="D10" s="6" t="s">
        <v>11</v>
      </c>
      <c r="E10" s="7" t="s">
        <v>12</v>
      </c>
      <c r="F10" s="8" t="s">
        <v>13</v>
      </c>
      <c r="G10" s="8" t="s">
        <v>14</v>
      </c>
      <c r="H10" s="8" t="s">
        <v>15</v>
      </c>
      <c r="I10" s="9" t="s">
        <v>16</v>
      </c>
      <c r="J10" s="10" t="s">
        <v>11</v>
      </c>
      <c r="K10" s="11" t="s">
        <v>12</v>
      </c>
      <c r="L10" s="8" t="s">
        <v>13</v>
      </c>
      <c r="M10" s="8" t="s">
        <v>14</v>
      </c>
      <c r="N10" s="8" t="s">
        <v>15</v>
      </c>
      <c r="O10" s="12" t="s">
        <v>16</v>
      </c>
      <c r="P10" s="13" t="s">
        <v>11</v>
      </c>
      <c r="Q10" s="11" t="s">
        <v>12</v>
      </c>
      <c r="R10" s="8" t="s">
        <v>13</v>
      </c>
      <c r="S10" s="8" t="s">
        <v>14</v>
      </c>
      <c r="T10" s="8" t="s">
        <v>15</v>
      </c>
      <c r="U10" s="12" t="s">
        <v>16</v>
      </c>
      <c r="V10" s="14" t="s">
        <v>11</v>
      </c>
      <c r="W10" s="9" t="s">
        <v>17</v>
      </c>
      <c r="X10" s="1"/>
    </row>
    <row r="11" spans="1:24" ht="13.5" thickBot="1">
      <c r="A11" s="1"/>
      <c r="B11" s="15" t="s">
        <v>8</v>
      </c>
      <c r="C11" s="16" t="s">
        <v>18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18">
        <f>SUM(V12:V15)</f>
        <v>10</v>
      </c>
      <c r="W11" s="19">
        <f>SUM(W12:W15)</f>
        <v>150</v>
      </c>
      <c r="X11" s="1"/>
    </row>
    <row r="12" spans="1:24" ht="13.5" thickTop="1">
      <c r="A12" s="1"/>
      <c r="B12" s="20">
        <v>1</v>
      </c>
      <c r="C12" s="21" t="s">
        <v>19</v>
      </c>
      <c r="D12" s="22">
        <v>2</v>
      </c>
      <c r="E12" s="23"/>
      <c r="F12" s="24">
        <v>2</v>
      </c>
      <c r="G12" s="24"/>
      <c r="H12" s="24"/>
      <c r="I12" s="25"/>
      <c r="J12" s="22">
        <v>1</v>
      </c>
      <c r="K12" s="23"/>
      <c r="L12" s="24">
        <v>1</v>
      </c>
      <c r="M12" s="24"/>
      <c r="N12" s="24"/>
      <c r="O12" s="25"/>
      <c r="P12" s="22">
        <v>1</v>
      </c>
      <c r="Q12" s="23"/>
      <c r="R12" s="24">
        <v>1</v>
      </c>
      <c r="S12" s="24"/>
      <c r="T12" s="24"/>
      <c r="U12" s="26"/>
      <c r="V12" s="27">
        <f>D12+J12+P12</f>
        <v>4</v>
      </c>
      <c r="W12" s="28">
        <f>(E12+F12+G12+H12+I12+K12+L12+M12+N12+O12+Q12+R12+S12+T12+U12)*15</f>
        <v>60</v>
      </c>
      <c r="X12" s="1"/>
    </row>
    <row r="13" spans="1:24" ht="12.75">
      <c r="A13" s="1"/>
      <c r="B13" s="279" t="s">
        <v>113</v>
      </c>
      <c r="C13" s="280" t="s">
        <v>114</v>
      </c>
      <c r="D13" s="273">
        <v>1</v>
      </c>
      <c r="E13" s="270"/>
      <c r="F13" s="271">
        <v>2</v>
      </c>
      <c r="G13" s="271"/>
      <c r="H13" s="31"/>
      <c r="I13" s="32"/>
      <c r="J13" s="33"/>
      <c r="K13" s="30"/>
      <c r="L13" s="31"/>
      <c r="M13" s="31"/>
      <c r="N13" s="31"/>
      <c r="O13" s="32"/>
      <c r="P13" s="272"/>
      <c r="Q13" s="270"/>
      <c r="R13" s="271"/>
      <c r="S13" s="31"/>
      <c r="T13" s="31"/>
      <c r="U13" s="34"/>
      <c r="V13" s="27">
        <v>1</v>
      </c>
      <c r="W13" s="28">
        <v>30</v>
      </c>
      <c r="X13" s="1"/>
    </row>
    <row r="14" spans="1:24" ht="12.75">
      <c r="A14" s="1"/>
      <c r="B14" s="264">
        <v>2</v>
      </c>
      <c r="C14" s="265" t="s">
        <v>20</v>
      </c>
      <c r="D14" s="274">
        <v>3</v>
      </c>
      <c r="E14" s="275">
        <v>2</v>
      </c>
      <c r="F14" s="276"/>
      <c r="G14" s="276"/>
      <c r="H14" s="267"/>
      <c r="I14" s="268"/>
      <c r="J14" s="269"/>
      <c r="K14" s="266"/>
      <c r="L14" s="267"/>
      <c r="M14" s="267"/>
      <c r="N14" s="267"/>
      <c r="O14" s="268"/>
      <c r="P14" s="269"/>
      <c r="Q14" s="266"/>
      <c r="R14" s="267"/>
      <c r="S14" s="267"/>
      <c r="T14" s="267"/>
      <c r="U14" s="268"/>
      <c r="V14" s="27">
        <f>D14+J14+P14</f>
        <v>3</v>
      </c>
      <c r="W14" s="28">
        <f>(E14+F14+G14+H14+I14+K14+L14+M14+N14+O14+Q14+R14+S14+T14+U14)*15</f>
        <v>30</v>
      </c>
      <c r="X14" s="1"/>
    </row>
    <row r="15" spans="1:24" ht="12.75" customHeight="1">
      <c r="A15" s="1"/>
      <c r="B15" s="281">
        <v>3</v>
      </c>
      <c r="C15" s="282" t="s">
        <v>21</v>
      </c>
      <c r="D15" s="35"/>
      <c r="E15" s="36"/>
      <c r="F15" s="37"/>
      <c r="G15" s="37"/>
      <c r="H15" s="37"/>
      <c r="I15" s="38"/>
      <c r="J15" s="39">
        <v>2</v>
      </c>
      <c r="K15" s="36">
        <v>1</v>
      </c>
      <c r="L15" s="37"/>
      <c r="M15" s="37"/>
      <c r="N15" s="37"/>
      <c r="O15" s="38">
        <v>1</v>
      </c>
      <c r="P15" s="40"/>
      <c r="Q15" s="41"/>
      <c r="R15" s="42"/>
      <c r="S15" s="42"/>
      <c r="T15" s="42"/>
      <c r="U15" s="43"/>
      <c r="V15" s="44">
        <f>D15+J15+P15</f>
        <v>2</v>
      </c>
      <c r="W15" s="45">
        <f>(E15+F15+G15+H15+I15+K15+L15+M15+N15+O15+Q15+R15+S15+T15+U15)*15</f>
        <v>30</v>
      </c>
      <c r="X15" s="1"/>
    </row>
    <row r="16" spans="1:24" ht="12.75">
      <c r="A16" s="46"/>
      <c r="B16" s="47" t="s">
        <v>9</v>
      </c>
      <c r="C16" s="48" t="s">
        <v>22</v>
      </c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49">
        <f>SUM(V17:V18)</f>
        <v>4</v>
      </c>
      <c r="W16" s="50">
        <f>SUM(W17:W18)</f>
        <v>60</v>
      </c>
      <c r="X16" s="1"/>
    </row>
    <row r="17" spans="1:24" ht="12.75">
      <c r="A17" s="46"/>
      <c r="B17" s="51">
        <v>4</v>
      </c>
      <c r="C17" s="52" t="s">
        <v>23</v>
      </c>
      <c r="D17" s="53">
        <v>2</v>
      </c>
      <c r="E17" s="54">
        <v>1</v>
      </c>
      <c r="F17" s="55"/>
      <c r="G17" s="55"/>
      <c r="H17" s="55"/>
      <c r="I17" s="56">
        <v>1</v>
      </c>
      <c r="J17" s="57"/>
      <c r="K17" s="54"/>
      <c r="L17" s="55"/>
      <c r="M17" s="55"/>
      <c r="N17" s="55"/>
      <c r="O17" s="56"/>
      <c r="P17" s="57"/>
      <c r="Q17" s="54"/>
      <c r="R17" s="55"/>
      <c r="S17" s="55"/>
      <c r="T17" s="55"/>
      <c r="U17" s="58"/>
      <c r="V17" s="27">
        <f>D17+J17+P17</f>
        <v>2</v>
      </c>
      <c r="W17" s="28">
        <f>(E17+F17+G17+H17+I17+K17+L17+M17+N17+O17+Q17+R17+S17+T17+U17)*15</f>
        <v>30</v>
      </c>
      <c r="X17" s="1"/>
    </row>
    <row r="18" spans="1:24" ht="12.75">
      <c r="A18" s="1"/>
      <c r="B18" s="59">
        <v>5</v>
      </c>
      <c r="C18" s="60" t="s">
        <v>24</v>
      </c>
      <c r="D18" s="61">
        <v>2</v>
      </c>
      <c r="E18" s="62">
        <v>1</v>
      </c>
      <c r="F18" s="63"/>
      <c r="G18" s="63"/>
      <c r="H18" s="63"/>
      <c r="I18" s="64">
        <v>1</v>
      </c>
      <c r="J18" s="61"/>
      <c r="K18" s="62"/>
      <c r="L18" s="63"/>
      <c r="M18" s="63"/>
      <c r="N18" s="63"/>
      <c r="O18" s="64"/>
      <c r="P18" s="61"/>
      <c r="Q18" s="62"/>
      <c r="R18" s="63"/>
      <c r="S18" s="63"/>
      <c r="T18" s="63"/>
      <c r="U18" s="65"/>
      <c r="V18" s="66">
        <f>D18+J18+P18</f>
        <v>2</v>
      </c>
      <c r="W18" s="67">
        <f>(E18+F18+G18+H18+I18+K18+L18+M18+N18+O18+Q18+R18+S18+T18+U18)*15</f>
        <v>30</v>
      </c>
      <c r="X18" s="1"/>
    </row>
    <row r="19" spans="1:24" ht="12.75">
      <c r="A19" s="1"/>
      <c r="B19" s="68" t="s">
        <v>10</v>
      </c>
      <c r="C19" s="48" t="s">
        <v>25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49">
        <f>SUM(V20:V30)</f>
        <v>40</v>
      </c>
      <c r="W19" s="50">
        <f>SUM(W20:W30)</f>
        <v>375</v>
      </c>
      <c r="X19" s="1"/>
    </row>
    <row r="20" spans="1:24" ht="12.75">
      <c r="A20" s="1"/>
      <c r="B20" s="284">
        <v>6</v>
      </c>
      <c r="C20" s="285" t="s">
        <v>26</v>
      </c>
      <c r="D20" s="117">
        <v>3</v>
      </c>
      <c r="E20" s="71">
        <v>1</v>
      </c>
      <c r="F20" s="24"/>
      <c r="G20" s="24">
        <v>2</v>
      </c>
      <c r="H20" s="24"/>
      <c r="I20" s="72"/>
      <c r="J20" s="70"/>
      <c r="K20" s="23"/>
      <c r="L20" s="24"/>
      <c r="M20" s="24"/>
      <c r="N20" s="24"/>
      <c r="O20" s="72"/>
      <c r="P20" s="70"/>
      <c r="Q20" s="23"/>
      <c r="R20" s="24"/>
      <c r="S20" s="24"/>
      <c r="T20" s="24"/>
      <c r="U20" s="26"/>
      <c r="V20" s="27">
        <f aca="true" t="shared" si="0" ref="V20:V30">D20+J20+P20</f>
        <v>3</v>
      </c>
      <c r="W20" s="67">
        <f aca="true" t="shared" si="1" ref="W20:W30">(E20+F20+G20+H20+I20+K20+L20+M20+N20+O20+Q20+R20+S20+T20+U20)*15</f>
        <v>45</v>
      </c>
      <c r="X20" s="1"/>
    </row>
    <row r="21" spans="1:24" ht="12.75">
      <c r="A21" s="1"/>
      <c r="B21" s="283">
        <v>7</v>
      </c>
      <c r="C21" s="77" t="s">
        <v>27</v>
      </c>
      <c r="D21" s="74">
        <v>2</v>
      </c>
      <c r="E21" s="75">
        <v>2</v>
      </c>
      <c r="F21" s="55"/>
      <c r="G21" s="55"/>
      <c r="H21" s="55"/>
      <c r="I21" s="56">
        <v>1</v>
      </c>
      <c r="J21" s="57"/>
      <c r="K21" s="54"/>
      <c r="L21" s="55"/>
      <c r="M21" s="55"/>
      <c r="N21" s="55"/>
      <c r="O21" s="56"/>
      <c r="P21" s="57"/>
      <c r="Q21" s="54"/>
      <c r="R21" s="55"/>
      <c r="S21" s="55"/>
      <c r="T21" s="55"/>
      <c r="U21" s="58"/>
      <c r="V21" s="27">
        <f t="shared" si="0"/>
        <v>2</v>
      </c>
      <c r="W21" s="67">
        <f t="shared" si="1"/>
        <v>45</v>
      </c>
      <c r="X21" s="1"/>
    </row>
    <row r="22" spans="1:24" ht="12.75">
      <c r="A22" s="1"/>
      <c r="B22" s="73">
        <v>8</v>
      </c>
      <c r="C22" s="52" t="s">
        <v>28</v>
      </c>
      <c r="D22" s="74">
        <v>2</v>
      </c>
      <c r="E22" s="54">
        <v>2</v>
      </c>
      <c r="F22" s="55"/>
      <c r="G22" s="55"/>
      <c r="H22" s="55">
        <v>1</v>
      </c>
      <c r="I22" s="56"/>
      <c r="J22" s="57"/>
      <c r="K22" s="54"/>
      <c r="L22" s="55"/>
      <c r="M22" s="55"/>
      <c r="N22" s="55"/>
      <c r="O22" s="56"/>
      <c r="P22" s="57"/>
      <c r="Q22" s="54"/>
      <c r="R22" s="55"/>
      <c r="S22" s="55"/>
      <c r="T22" s="55"/>
      <c r="U22" s="58"/>
      <c r="V22" s="27">
        <f t="shared" si="0"/>
        <v>2</v>
      </c>
      <c r="W22" s="67">
        <f t="shared" si="1"/>
        <v>45</v>
      </c>
      <c r="X22" s="1"/>
    </row>
    <row r="23" spans="1:24" ht="12.75">
      <c r="A23" s="1"/>
      <c r="B23" s="73">
        <v>9</v>
      </c>
      <c r="C23" s="52" t="s">
        <v>29</v>
      </c>
      <c r="D23" s="74">
        <v>2</v>
      </c>
      <c r="E23" s="54">
        <v>1</v>
      </c>
      <c r="F23" s="55"/>
      <c r="G23" s="55">
        <v>1</v>
      </c>
      <c r="H23" s="55"/>
      <c r="I23" s="56"/>
      <c r="J23" s="57"/>
      <c r="K23" s="54"/>
      <c r="L23" s="55"/>
      <c r="M23" s="55"/>
      <c r="N23" s="55"/>
      <c r="O23" s="56"/>
      <c r="P23" s="57"/>
      <c r="Q23" s="54"/>
      <c r="R23" s="55"/>
      <c r="S23" s="55"/>
      <c r="T23" s="55"/>
      <c r="U23" s="58"/>
      <c r="V23" s="27">
        <f t="shared" si="0"/>
        <v>2</v>
      </c>
      <c r="W23" s="67">
        <f t="shared" si="1"/>
        <v>30</v>
      </c>
      <c r="X23" s="1"/>
    </row>
    <row r="24" spans="1:24" ht="12.75">
      <c r="A24" s="1"/>
      <c r="B24" s="73">
        <v>10</v>
      </c>
      <c r="C24" s="52" t="s">
        <v>30</v>
      </c>
      <c r="D24" s="57">
        <v>2</v>
      </c>
      <c r="E24" s="54">
        <v>1</v>
      </c>
      <c r="F24" s="55">
        <v>1</v>
      </c>
      <c r="G24" s="55"/>
      <c r="H24" s="55"/>
      <c r="I24" s="56"/>
      <c r="J24" s="57"/>
      <c r="K24" s="54"/>
      <c r="L24" s="55"/>
      <c r="M24" s="55"/>
      <c r="N24" s="55"/>
      <c r="O24" s="56"/>
      <c r="P24" s="57"/>
      <c r="Q24" s="54"/>
      <c r="R24" s="55"/>
      <c r="S24" s="55"/>
      <c r="T24" s="55"/>
      <c r="U24" s="58"/>
      <c r="V24" s="27">
        <f t="shared" si="0"/>
        <v>2</v>
      </c>
      <c r="W24" s="67">
        <f t="shared" si="1"/>
        <v>30</v>
      </c>
      <c r="X24" s="1"/>
    </row>
    <row r="25" spans="1:24" ht="12.75">
      <c r="A25" s="1"/>
      <c r="B25" s="283">
        <v>11</v>
      </c>
      <c r="C25" s="77" t="s">
        <v>117</v>
      </c>
      <c r="D25" s="57">
        <v>4</v>
      </c>
      <c r="E25" s="76">
        <v>1</v>
      </c>
      <c r="F25" s="55"/>
      <c r="G25" s="55">
        <v>1</v>
      </c>
      <c r="H25" s="55"/>
      <c r="I25" s="56">
        <v>1</v>
      </c>
      <c r="J25" s="57"/>
      <c r="K25" s="54"/>
      <c r="L25" s="55"/>
      <c r="M25" s="55"/>
      <c r="N25" s="55"/>
      <c r="O25" s="56"/>
      <c r="P25" s="57"/>
      <c r="Q25" s="54"/>
      <c r="R25" s="55"/>
      <c r="S25" s="55"/>
      <c r="T25" s="55"/>
      <c r="U25" s="58"/>
      <c r="V25" s="27">
        <f t="shared" si="0"/>
        <v>4</v>
      </c>
      <c r="W25" s="67">
        <f t="shared" si="1"/>
        <v>45</v>
      </c>
      <c r="X25" s="1"/>
    </row>
    <row r="26" spans="1:24" ht="12.75">
      <c r="A26" s="1"/>
      <c r="B26" s="277" t="s">
        <v>115</v>
      </c>
      <c r="C26" s="278" t="s">
        <v>116</v>
      </c>
      <c r="D26" s="57">
        <v>1</v>
      </c>
      <c r="E26" s="286">
        <v>2</v>
      </c>
      <c r="F26" s="55"/>
      <c r="G26" s="55"/>
      <c r="H26" s="55"/>
      <c r="I26" s="56"/>
      <c r="J26" s="57"/>
      <c r="K26" s="54"/>
      <c r="L26" s="55"/>
      <c r="M26" s="55"/>
      <c r="N26" s="55"/>
      <c r="O26" s="56"/>
      <c r="P26" s="57"/>
      <c r="Q26" s="54"/>
      <c r="R26" s="55"/>
      <c r="S26" s="55"/>
      <c r="T26" s="55"/>
      <c r="U26" s="58"/>
      <c r="V26" s="27">
        <f t="shared" si="0"/>
        <v>1</v>
      </c>
      <c r="W26" s="67">
        <f t="shared" si="1"/>
        <v>30</v>
      </c>
      <c r="X26" s="1"/>
    </row>
    <row r="27" spans="1:24" ht="12.75">
      <c r="A27" s="1"/>
      <c r="B27" s="73">
        <v>12</v>
      </c>
      <c r="C27" s="52" t="s">
        <v>31</v>
      </c>
      <c r="D27" s="57">
        <v>2</v>
      </c>
      <c r="E27" s="54">
        <v>1</v>
      </c>
      <c r="F27" s="55"/>
      <c r="G27" s="55"/>
      <c r="H27" s="55">
        <v>1</v>
      </c>
      <c r="I27" s="56">
        <v>1</v>
      </c>
      <c r="J27" s="57"/>
      <c r="K27" s="54"/>
      <c r="L27" s="55"/>
      <c r="M27" s="55"/>
      <c r="N27" s="55"/>
      <c r="O27" s="56"/>
      <c r="P27" s="57"/>
      <c r="Q27" s="54"/>
      <c r="R27" s="55"/>
      <c r="S27" s="55"/>
      <c r="T27" s="55"/>
      <c r="U27" s="58"/>
      <c r="V27" s="27">
        <f t="shared" si="0"/>
        <v>2</v>
      </c>
      <c r="W27" s="67">
        <f t="shared" si="1"/>
        <v>45</v>
      </c>
      <c r="X27" s="1"/>
    </row>
    <row r="28" spans="1:24" ht="12.75">
      <c r="A28" s="1"/>
      <c r="B28" s="277">
        <v>13</v>
      </c>
      <c r="C28" s="278" t="s">
        <v>118</v>
      </c>
      <c r="D28" s="57">
        <v>2</v>
      </c>
      <c r="E28" s="54">
        <v>2</v>
      </c>
      <c r="F28" s="55"/>
      <c r="G28" s="55"/>
      <c r="H28" s="55"/>
      <c r="I28" s="56"/>
      <c r="J28" s="57"/>
      <c r="K28" s="54"/>
      <c r="L28" s="55"/>
      <c r="M28" s="55"/>
      <c r="N28" s="55"/>
      <c r="O28" s="56"/>
      <c r="P28" s="74"/>
      <c r="Q28" s="54"/>
      <c r="R28" s="55"/>
      <c r="S28" s="55"/>
      <c r="T28" s="55"/>
      <c r="U28" s="58"/>
      <c r="V28" s="27">
        <f t="shared" si="0"/>
        <v>2</v>
      </c>
      <c r="W28" s="67">
        <v>30</v>
      </c>
      <c r="X28" s="1"/>
    </row>
    <row r="29" spans="1:24" ht="12.75">
      <c r="A29" s="1"/>
      <c r="B29" s="73">
        <v>14</v>
      </c>
      <c r="C29" s="52" t="s">
        <v>32</v>
      </c>
      <c r="D29" s="57"/>
      <c r="E29" s="54"/>
      <c r="F29" s="55"/>
      <c r="G29" s="55"/>
      <c r="H29" s="55"/>
      <c r="I29" s="56"/>
      <c r="J29" s="57"/>
      <c r="K29" s="54"/>
      <c r="L29" s="55"/>
      <c r="M29" s="55"/>
      <c r="N29" s="55"/>
      <c r="O29" s="56"/>
      <c r="P29" s="74">
        <v>2</v>
      </c>
      <c r="Q29" s="54"/>
      <c r="R29" s="55"/>
      <c r="S29" s="55"/>
      <c r="T29" s="55"/>
      <c r="U29" s="58">
        <v>2</v>
      </c>
      <c r="V29" s="27">
        <f t="shared" si="0"/>
        <v>2</v>
      </c>
      <c r="W29" s="67">
        <f t="shared" si="1"/>
        <v>30</v>
      </c>
      <c r="X29" s="1"/>
    </row>
    <row r="30" spans="1:24" ht="12.75">
      <c r="A30" s="1"/>
      <c r="B30" s="59">
        <v>15</v>
      </c>
      <c r="C30" s="60" t="s">
        <v>33</v>
      </c>
      <c r="D30" s="61"/>
      <c r="E30" s="62"/>
      <c r="F30" s="63"/>
      <c r="G30" s="63"/>
      <c r="H30" s="63"/>
      <c r="I30" s="64"/>
      <c r="J30" s="78"/>
      <c r="K30" s="62"/>
      <c r="L30" s="63"/>
      <c r="M30" s="63"/>
      <c r="N30" s="63"/>
      <c r="O30" s="64"/>
      <c r="P30" s="79">
        <v>18</v>
      </c>
      <c r="Q30" s="301"/>
      <c r="R30" s="301"/>
      <c r="S30" s="301"/>
      <c r="T30" s="301"/>
      <c r="U30" s="301"/>
      <c r="V30" s="66">
        <f t="shared" si="0"/>
        <v>18</v>
      </c>
      <c r="W30" s="80">
        <f t="shared" si="1"/>
        <v>0</v>
      </c>
      <c r="X30" s="1"/>
    </row>
    <row r="31" spans="1:24" ht="12.75">
      <c r="A31" s="1"/>
      <c r="B31" s="81"/>
      <c r="C31" s="82" t="s">
        <v>34</v>
      </c>
      <c r="D31" s="83">
        <f aca="true" t="shared" si="2" ref="D31:U31">SUM(D12:D15,D17:D18,D20:D30)</f>
        <v>30</v>
      </c>
      <c r="E31" s="83">
        <f>SUM(E12:E15,E17:E18,E20:E30)</f>
        <v>17</v>
      </c>
      <c r="F31" s="83">
        <f t="shared" si="2"/>
        <v>5</v>
      </c>
      <c r="G31" s="83">
        <f t="shared" si="2"/>
        <v>4</v>
      </c>
      <c r="H31" s="83">
        <f t="shared" si="2"/>
        <v>2</v>
      </c>
      <c r="I31" s="84">
        <f t="shared" si="2"/>
        <v>5</v>
      </c>
      <c r="J31" s="85">
        <f t="shared" si="2"/>
        <v>3</v>
      </c>
      <c r="K31" s="83">
        <f t="shared" si="2"/>
        <v>1</v>
      </c>
      <c r="L31" s="83">
        <f t="shared" si="2"/>
        <v>1</v>
      </c>
      <c r="M31" s="83">
        <f t="shared" si="2"/>
        <v>0</v>
      </c>
      <c r="N31" s="83">
        <f t="shared" si="2"/>
        <v>0</v>
      </c>
      <c r="O31" s="84">
        <f t="shared" si="2"/>
        <v>1</v>
      </c>
      <c r="P31" s="85">
        <f t="shared" si="2"/>
        <v>21</v>
      </c>
      <c r="Q31" s="83">
        <f t="shared" si="2"/>
        <v>0</v>
      </c>
      <c r="R31" s="83">
        <f t="shared" si="2"/>
        <v>1</v>
      </c>
      <c r="S31" s="83">
        <f t="shared" si="2"/>
        <v>0</v>
      </c>
      <c r="T31" s="83">
        <f t="shared" si="2"/>
        <v>0</v>
      </c>
      <c r="U31" s="86">
        <f t="shared" si="2"/>
        <v>2</v>
      </c>
      <c r="V31" s="49">
        <f>D31+J31+P31</f>
        <v>54</v>
      </c>
      <c r="W31" s="50">
        <f>15*(SUM(E31:I31)+SUM(K31:O31)+SUM(Q31:U31))</f>
        <v>585</v>
      </c>
      <c r="X31" s="1"/>
    </row>
    <row r="32" spans="1:24" ht="12.75">
      <c r="A32" s="1"/>
      <c r="B32" s="68" t="s">
        <v>35</v>
      </c>
      <c r="C32" s="48" t="s">
        <v>36</v>
      </c>
      <c r="D32" s="87">
        <v>0</v>
      </c>
      <c r="E32" s="302">
        <v>0</v>
      </c>
      <c r="F32" s="302"/>
      <c r="G32" s="302"/>
      <c r="H32" s="302"/>
      <c r="I32" s="302"/>
      <c r="J32" s="88">
        <f>specjalnosci!D28</f>
        <v>27</v>
      </c>
      <c r="K32" s="303">
        <f>specjalnosci!G14</f>
        <v>27</v>
      </c>
      <c r="L32" s="303"/>
      <c r="M32" s="303"/>
      <c r="N32" s="303"/>
      <c r="O32" s="303"/>
      <c r="P32" s="88">
        <f>specjalnosci!J28</f>
        <v>9</v>
      </c>
      <c r="Q32" s="303">
        <f>specjalnosci!M14</f>
        <v>9</v>
      </c>
      <c r="R32" s="303"/>
      <c r="S32" s="303"/>
      <c r="T32" s="303"/>
      <c r="U32" s="303"/>
      <c r="V32" s="49">
        <f>specjalnosci!P29</f>
        <v>36</v>
      </c>
      <c r="W32" s="89">
        <f>specjalnosci!Q29</f>
        <v>540</v>
      </c>
      <c r="X32" s="1"/>
    </row>
    <row r="33" spans="1:24" ht="12.75">
      <c r="A33" s="1"/>
      <c r="B33" s="69"/>
      <c r="C33" s="90" t="s">
        <v>37</v>
      </c>
      <c r="D33" s="91">
        <f>SUM(D31:D32)</f>
        <v>30</v>
      </c>
      <c r="E33" s="305">
        <f>SUM(E31:I32)</f>
        <v>33</v>
      </c>
      <c r="F33" s="305"/>
      <c r="G33" s="305"/>
      <c r="H33" s="305"/>
      <c r="I33" s="305"/>
      <c r="J33" s="91">
        <f>SUM(J31:J32)</f>
        <v>30</v>
      </c>
      <c r="K33" s="305">
        <f>K31+L31+M31+N31+O31+K32</f>
        <v>30</v>
      </c>
      <c r="L33" s="305"/>
      <c r="M33" s="305"/>
      <c r="N33" s="305"/>
      <c r="O33" s="305"/>
      <c r="P33" s="91">
        <f>SUM(P31:P32)</f>
        <v>30</v>
      </c>
      <c r="Q33" s="305">
        <f>SUM(Q31:U32)</f>
        <v>12</v>
      </c>
      <c r="R33" s="305"/>
      <c r="S33" s="305"/>
      <c r="T33" s="305"/>
      <c r="U33" s="305"/>
      <c r="V33" s="49">
        <f>D33+J33+P33</f>
        <v>90</v>
      </c>
      <c r="W33" s="89">
        <f>(E33+K33+Q33)*15</f>
        <v>1125</v>
      </c>
      <c r="X33" s="1"/>
    </row>
    <row r="34" spans="1:24" ht="12.75">
      <c r="A34" s="1"/>
      <c r="B34" s="92"/>
      <c r="C34" s="93" t="s">
        <v>38</v>
      </c>
      <c r="D34" s="306">
        <v>2</v>
      </c>
      <c r="E34" s="306"/>
      <c r="F34" s="306"/>
      <c r="G34" s="306"/>
      <c r="H34" s="306"/>
      <c r="I34" s="306"/>
      <c r="J34" s="306">
        <v>3</v>
      </c>
      <c r="K34" s="306"/>
      <c r="L34" s="306"/>
      <c r="M34" s="306"/>
      <c r="N34" s="306"/>
      <c r="O34" s="306"/>
      <c r="P34" s="306">
        <v>0</v>
      </c>
      <c r="Q34" s="306"/>
      <c r="R34" s="306"/>
      <c r="S34" s="306"/>
      <c r="T34" s="306"/>
      <c r="U34" s="306"/>
      <c r="V34" s="304">
        <f>SUM(D34:U34)</f>
        <v>5</v>
      </c>
      <c r="W34" s="304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3.5" thickBot="1"/>
    <row r="37" spans="16:17" ht="13.5" thickBot="1">
      <c r="P37" s="94"/>
      <c r="Q37" t="s">
        <v>119</v>
      </c>
    </row>
  </sheetData>
  <sheetProtection selectLockedCells="1" selectUnlockedCells="1"/>
  <mergeCells count="28">
    <mergeCell ref="V34:W34"/>
    <mergeCell ref="E33:I33"/>
    <mergeCell ref="K33:O33"/>
    <mergeCell ref="Q33:U33"/>
    <mergeCell ref="D34:I34"/>
    <mergeCell ref="J34:O34"/>
    <mergeCell ref="P34:U34"/>
    <mergeCell ref="D5:W5"/>
    <mergeCell ref="D11:U11"/>
    <mergeCell ref="D16:U16"/>
    <mergeCell ref="D19:U19"/>
    <mergeCell ref="Q30:U30"/>
    <mergeCell ref="E32:I32"/>
    <mergeCell ref="K32:O32"/>
    <mergeCell ref="Q32:U32"/>
    <mergeCell ref="B8:B10"/>
    <mergeCell ref="C8:C10"/>
    <mergeCell ref="D8:U8"/>
    <mergeCell ref="V8:W9"/>
    <mergeCell ref="D9:I9"/>
    <mergeCell ref="J9:O9"/>
    <mergeCell ref="P9:U9"/>
    <mergeCell ref="B2:C2"/>
    <mergeCell ref="L2:T2"/>
    <mergeCell ref="U2:X2"/>
    <mergeCell ref="B3:C3"/>
    <mergeCell ref="E3:V3"/>
    <mergeCell ref="E4:U4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U88"/>
  <sheetViews>
    <sheetView tabSelected="1" view="pageBreakPreview" zoomScaleSheetLayoutView="100" zoomScalePageLayoutView="0" workbookViewId="0" topLeftCell="A1">
      <selection activeCell="B6" sqref="B6:AU6"/>
    </sheetView>
  </sheetViews>
  <sheetFormatPr defaultColWidth="9.140625" defaultRowHeight="12.75"/>
  <cols>
    <col min="1" max="1" width="6.57421875" style="0" customWidth="1"/>
    <col min="2" max="2" width="4.7109375" style="0" customWidth="1"/>
    <col min="3" max="3" width="50.28125" style="0" customWidth="1"/>
    <col min="4" max="4" width="5.7109375" style="0" customWidth="1"/>
    <col min="5" max="9" width="3.7109375" style="0" customWidth="1"/>
    <col min="10" max="10" width="5.7109375" style="0" customWidth="1"/>
    <col min="11" max="15" width="3.7109375" style="0" customWidth="1"/>
    <col min="16" max="17" width="5.7109375" style="0" customWidth="1"/>
    <col min="18" max="18" width="6.28125" style="0" customWidth="1"/>
  </cols>
  <sheetData>
    <row r="3" spans="2:4" ht="12.75">
      <c r="B3" s="287" t="s">
        <v>39</v>
      </c>
      <c r="C3" s="287"/>
      <c r="D3" s="287"/>
    </row>
    <row r="4" spans="2:4" ht="12.75">
      <c r="B4" s="287" t="s">
        <v>1</v>
      </c>
      <c r="C4" s="287"/>
      <c r="D4" s="287"/>
    </row>
    <row r="5" spans="3:18" ht="12.75">
      <c r="C5" s="289" t="s">
        <v>40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2:47" ht="12.75">
      <c r="B6" s="307" t="s">
        <v>121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</row>
    <row r="7" spans="2:47" s="5" customFormat="1" ht="19.5" customHeight="1">
      <c r="B7" s="308" t="s">
        <v>41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18" ht="30" customHeight="1">
      <c r="A8" s="1"/>
      <c r="B8" s="309" t="s">
        <v>42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1"/>
    </row>
    <row r="9" spans="1:18" ht="12.75">
      <c r="A9" s="1"/>
      <c r="B9" s="310" t="s">
        <v>4</v>
      </c>
      <c r="C9" s="311" t="s">
        <v>5</v>
      </c>
      <c r="D9" s="312" t="s">
        <v>6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3" t="s">
        <v>43</v>
      </c>
      <c r="Q9" s="313"/>
      <c r="R9" s="1"/>
    </row>
    <row r="10" spans="1:18" ht="12.75">
      <c r="A10" s="1"/>
      <c r="B10" s="310"/>
      <c r="C10" s="311"/>
      <c r="D10" s="314" t="s">
        <v>9</v>
      </c>
      <c r="E10" s="314"/>
      <c r="F10" s="314"/>
      <c r="G10" s="314"/>
      <c r="H10" s="314"/>
      <c r="I10" s="314"/>
      <c r="J10" s="314" t="s">
        <v>10</v>
      </c>
      <c r="K10" s="314"/>
      <c r="L10" s="314"/>
      <c r="M10" s="314"/>
      <c r="N10" s="314"/>
      <c r="O10" s="314"/>
      <c r="P10" s="315" t="s">
        <v>44</v>
      </c>
      <c r="Q10" s="315"/>
      <c r="R10" s="1"/>
    </row>
    <row r="11" spans="1:18" ht="12.75">
      <c r="A11" s="1"/>
      <c r="B11" s="310"/>
      <c r="C11" s="311"/>
      <c r="D11" s="95" t="s">
        <v>11</v>
      </c>
      <c r="E11" s="96" t="s">
        <v>12</v>
      </c>
      <c r="F11" s="96" t="s">
        <v>45</v>
      </c>
      <c r="G11" s="96" t="s">
        <v>14</v>
      </c>
      <c r="H11" s="96" t="s">
        <v>15</v>
      </c>
      <c r="I11" s="96" t="s">
        <v>16</v>
      </c>
      <c r="J11" s="95" t="s">
        <v>11</v>
      </c>
      <c r="K11" s="96" t="s">
        <v>12</v>
      </c>
      <c r="L11" s="96" t="s">
        <v>45</v>
      </c>
      <c r="M11" s="96" t="s">
        <v>14</v>
      </c>
      <c r="N11" s="96" t="s">
        <v>15</v>
      </c>
      <c r="O11" s="97" t="s">
        <v>16</v>
      </c>
      <c r="P11" s="98" t="s">
        <v>11</v>
      </c>
      <c r="Q11" s="97" t="s">
        <v>46</v>
      </c>
      <c r="R11" s="1"/>
    </row>
    <row r="12" spans="1:18" ht="12.75">
      <c r="A12" s="1"/>
      <c r="B12" s="29"/>
      <c r="C12" s="99" t="s">
        <v>47</v>
      </c>
      <c r="D12" s="100">
        <f>'EiT II stopień'!J31</f>
        <v>3</v>
      </c>
      <c r="E12" s="316">
        <f>SUM('EiT II stopień'!K31:O31)</f>
        <v>3</v>
      </c>
      <c r="F12" s="316"/>
      <c r="G12" s="316"/>
      <c r="H12" s="316"/>
      <c r="I12" s="316"/>
      <c r="J12" s="100">
        <f>'EiT II stopień'!P31</f>
        <v>21</v>
      </c>
      <c r="K12" s="316">
        <f>SUM('EiT II stopień'!Q31:U31)</f>
        <v>3</v>
      </c>
      <c r="L12" s="316"/>
      <c r="M12" s="316"/>
      <c r="N12" s="316"/>
      <c r="O12" s="316"/>
      <c r="P12" s="101">
        <f>D12+J12</f>
        <v>24</v>
      </c>
      <c r="Q12" s="102">
        <f>(E12+K12)*15</f>
        <v>90</v>
      </c>
      <c r="R12" s="1"/>
    </row>
    <row r="13" spans="1:18" ht="12.75">
      <c r="A13" s="1"/>
      <c r="B13" s="103"/>
      <c r="C13" s="104" t="s">
        <v>48</v>
      </c>
      <c r="D13" s="105"/>
      <c r="E13" s="301">
        <v>0</v>
      </c>
      <c r="F13" s="301"/>
      <c r="G13" s="301"/>
      <c r="H13" s="301"/>
      <c r="I13" s="301"/>
      <c r="J13" s="105"/>
      <c r="K13" s="301">
        <v>0</v>
      </c>
      <c r="L13" s="301"/>
      <c r="M13" s="301"/>
      <c r="N13" s="301"/>
      <c r="O13" s="301"/>
      <c r="P13" s="81"/>
      <c r="Q13" s="106"/>
      <c r="R13" s="1"/>
    </row>
    <row r="14" spans="1:18" ht="12.75">
      <c r="A14" s="46"/>
      <c r="B14" s="107" t="s">
        <v>35</v>
      </c>
      <c r="C14" s="108" t="s">
        <v>49</v>
      </c>
      <c r="D14" s="105">
        <f>'EiT II stopień'!J32</f>
        <v>27</v>
      </c>
      <c r="E14" s="109"/>
      <c r="F14" s="110"/>
      <c r="G14" s="110">
        <f>SUM(E28:I28)</f>
        <v>27</v>
      </c>
      <c r="H14" s="110"/>
      <c r="I14" s="106"/>
      <c r="J14" s="111">
        <f>'EiT II stopień'!P32</f>
        <v>9</v>
      </c>
      <c r="K14" s="110"/>
      <c r="L14" s="110"/>
      <c r="M14" s="110">
        <f>SUM(K15:O27)</f>
        <v>9</v>
      </c>
      <c r="N14" s="110"/>
      <c r="O14" s="110"/>
      <c r="P14" s="81">
        <f>D14+J14</f>
        <v>36</v>
      </c>
      <c r="Q14" s="112">
        <f aca="true" t="shared" si="0" ref="Q14:Q27">15*(E14+F14+G14+H14+I14+K14+L14+M14+N14+O14)</f>
        <v>540</v>
      </c>
      <c r="R14" s="1"/>
    </row>
    <row r="15" spans="1:18" ht="12.75">
      <c r="A15" s="46"/>
      <c r="B15" s="113">
        <v>16</v>
      </c>
      <c r="C15" s="114" t="s">
        <v>50</v>
      </c>
      <c r="D15" s="70">
        <v>4</v>
      </c>
      <c r="E15" s="115">
        <v>2</v>
      </c>
      <c r="F15" s="24"/>
      <c r="G15" s="24">
        <v>2</v>
      </c>
      <c r="H15" s="24"/>
      <c r="I15" s="116"/>
      <c r="J15" s="117">
        <v>2</v>
      </c>
      <c r="K15" s="23">
        <v>1</v>
      </c>
      <c r="L15" s="24"/>
      <c r="M15" s="24"/>
      <c r="N15" s="24"/>
      <c r="O15" s="118">
        <v>1</v>
      </c>
      <c r="P15" s="119">
        <f aca="true" t="shared" si="1" ref="P15:P25">D15+J15</f>
        <v>6</v>
      </c>
      <c r="Q15" s="119">
        <f>15*(F15+G15+H15+I15+K15+L15+M15+N15+O15+E15)</f>
        <v>90</v>
      </c>
      <c r="R15" s="1"/>
    </row>
    <row r="16" spans="1:18" ht="12.75">
      <c r="A16" s="46"/>
      <c r="B16" s="120">
        <v>17</v>
      </c>
      <c r="C16" s="121" t="s">
        <v>51</v>
      </c>
      <c r="D16" s="74">
        <v>1</v>
      </c>
      <c r="E16" s="75">
        <v>1</v>
      </c>
      <c r="F16" s="122"/>
      <c r="G16" s="122"/>
      <c r="H16" s="122"/>
      <c r="I16" s="123"/>
      <c r="J16" s="74">
        <v>1</v>
      </c>
      <c r="K16" s="75"/>
      <c r="L16" s="122"/>
      <c r="M16" s="122"/>
      <c r="N16" s="122"/>
      <c r="O16" s="124">
        <v>1</v>
      </c>
      <c r="P16" s="125">
        <f t="shared" si="1"/>
        <v>2</v>
      </c>
      <c r="Q16" s="125">
        <f t="shared" si="0"/>
        <v>30</v>
      </c>
      <c r="R16" s="1"/>
    </row>
    <row r="17" spans="1:18" ht="12.75">
      <c r="A17" s="46"/>
      <c r="B17" s="120">
        <v>18</v>
      </c>
      <c r="C17" s="121" t="s">
        <v>52</v>
      </c>
      <c r="D17" s="57">
        <v>2</v>
      </c>
      <c r="E17" s="54">
        <v>1</v>
      </c>
      <c r="F17" s="55"/>
      <c r="G17" s="55"/>
      <c r="H17" s="55"/>
      <c r="I17" s="58">
        <v>1</v>
      </c>
      <c r="J17" s="57"/>
      <c r="K17" s="54"/>
      <c r="L17" s="55"/>
      <c r="M17" s="55"/>
      <c r="N17" s="55"/>
      <c r="O17" s="56"/>
      <c r="P17" s="125">
        <f t="shared" si="1"/>
        <v>2</v>
      </c>
      <c r="Q17" s="125">
        <f t="shared" si="0"/>
        <v>30</v>
      </c>
      <c r="R17" s="1"/>
    </row>
    <row r="18" spans="1:18" ht="12.75">
      <c r="A18" s="46"/>
      <c r="B18" s="73">
        <v>19</v>
      </c>
      <c r="C18" s="121" t="s">
        <v>53</v>
      </c>
      <c r="D18" s="57">
        <v>2</v>
      </c>
      <c r="E18" s="54">
        <v>1</v>
      </c>
      <c r="F18" s="55"/>
      <c r="G18" s="55">
        <v>1</v>
      </c>
      <c r="H18" s="55"/>
      <c r="I18" s="58"/>
      <c r="J18" s="57"/>
      <c r="K18" s="54"/>
      <c r="L18" s="55"/>
      <c r="M18" s="55"/>
      <c r="N18" s="55"/>
      <c r="O18" s="56"/>
      <c r="P18" s="125">
        <f t="shared" si="1"/>
        <v>2</v>
      </c>
      <c r="Q18" s="125">
        <f t="shared" si="0"/>
        <v>30</v>
      </c>
      <c r="R18" s="1"/>
    </row>
    <row r="19" spans="1:18" ht="12.75">
      <c r="A19" s="46"/>
      <c r="B19" s="73">
        <v>20</v>
      </c>
      <c r="C19" s="121" t="s">
        <v>54</v>
      </c>
      <c r="D19" s="57">
        <v>5</v>
      </c>
      <c r="E19" s="76">
        <v>1</v>
      </c>
      <c r="F19" s="55"/>
      <c r="G19" s="55">
        <v>1</v>
      </c>
      <c r="H19" s="55">
        <v>1</v>
      </c>
      <c r="I19" s="58">
        <v>1</v>
      </c>
      <c r="J19" s="57"/>
      <c r="K19" s="54"/>
      <c r="L19" s="55"/>
      <c r="M19" s="55"/>
      <c r="N19" s="55"/>
      <c r="O19" s="56"/>
      <c r="P19" s="125">
        <f t="shared" si="1"/>
        <v>5</v>
      </c>
      <c r="Q19" s="125">
        <f>15*(F19+G19+H19+I19+K19+L19+M19+N19+O19+E19)</f>
        <v>60</v>
      </c>
      <c r="R19" s="1"/>
    </row>
    <row r="20" spans="1:18" ht="12.75">
      <c r="A20" s="46"/>
      <c r="B20" s="73">
        <v>21</v>
      </c>
      <c r="C20" s="121" t="s">
        <v>55</v>
      </c>
      <c r="D20" s="57"/>
      <c r="E20" s="54"/>
      <c r="F20" s="55"/>
      <c r="G20" s="55"/>
      <c r="H20" s="55"/>
      <c r="I20" s="58"/>
      <c r="J20" s="74">
        <v>2</v>
      </c>
      <c r="K20" s="54">
        <v>1</v>
      </c>
      <c r="L20" s="55"/>
      <c r="M20" s="55">
        <v>1</v>
      </c>
      <c r="N20" s="55"/>
      <c r="O20" s="56"/>
      <c r="P20" s="125">
        <f t="shared" si="1"/>
        <v>2</v>
      </c>
      <c r="Q20" s="125">
        <f t="shared" si="0"/>
        <v>30</v>
      </c>
      <c r="R20" s="1"/>
    </row>
    <row r="21" spans="1:18" ht="12.75">
      <c r="A21" s="46"/>
      <c r="B21" s="73">
        <v>22</v>
      </c>
      <c r="C21" s="121" t="s">
        <v>56</v>
      </c>
      <c r="D21" s="74">
        <v>2</v>
      </c>
      <c r="E21" s="54">
        <v>1</v>
      </c>
      <c r="F21" s="55"/>
      <c r="G21" s="55">
        <v>2</v>
      </c>
      <c r="H21" s="55"/>
      <c r="I21" s="58"/>
      <c r="J21" s="57"/>
      <c r="K21" s="54"/>
      <c r="L21" s="55"/>
      <c r="M21" s="55"/>
      <c r="N21" s="55"/>
      <c r="O21" s="56"/>
      <c r="P21" s="125">
        <f t="shared" si="1"/>
        <v>2</v>
      </c>
      <c r="Q21" s="125">
        <f t="shared" si="0"/>
        <v>45</v>
      </c>
      <c r="R21" s="1"/>
    </row>
    <row r="22" spans="1:18" ht="12.75">
      <c r="A22" s="46"/>
      <c r="B22" s="73">
        <v>23</v>
      </c>
      <c r="C22" s="121" t="s">
        <v>57</v>
      </c>
      <c r="D22" s="57">
        <v>2</v>
      </c>
      <c r="E22" s="75">
        <v>1</v>
      </c>
      <c r="F22" s="55"/>
      <c r="G22" s="55">
        <v>2</v>
      </c>
      <c r="H22" s="55"/>
      <c r="I22" s="58"/>
      <c r="J22" s="57"/>
      <c r="K22" s="54"/>
      <c r="L22" s="55"/>
      <c r="M22" s="55"/>
      <c r="N22" s="55"/>
      <c r="O22" s="56"/>
      <c r="P22" s="125">
        <f t="shared" si="1"/>
        <v>2</v>
      </c>
      <c r="Q22" s="125">
        <f>15*(F22+G22+H22+I22+K22+L22+M22+N22+O22+E22)</f>
        <v>45</v>
      </c>
      <c r="R22" s="1"/>
    </row>
    <row r="23" spans="1:18" ht="12.75">
      <c r="A23" s="46"/>
      <c r="B23" s="73">
        <v>24</v>
      </c>
      <c r="C23" s="121" t="s">
        <v>58</v>
      </c>
      <c r="D23" s="74">
        <v>4</v>
      </c>
      <c r="E23" s="76">
        <v>1</v>
      </c>
      <c r="F23" s="55"/>
      <c r="G23" s="55">
        <v>1</v>
      </c>
      <c r="H23" s="55">
        <v>1</v>
      </c>
      <c r="I23" s="58"/>
      <c r="J23" s="57"/>
      <c r="K23" s="54"/>
      <c r="L23" s="55"/>
      <c r="M23" s="55"/>
      <c r="N23" s="55"/>
      <c r="O23" s="56"/>
      <c r="P23" s="125">
        <f t="shared" si="1"/>
        <v>4</v>
      </c>
      <c r="Q23" s="125">
        <f t="shared" si="0"/>
        <v>45</v>
      </c>
      <c r="R23" s="1"/>
    </row>
    <row r="24" spans="1:18" ht="12.75">
      <c r="A24" s="46"/>
      <c r="B24" s="73">
        <v>25</v>
      </c>
      <c r="C24" s="121" t="s">
        <v>59</v>
      </c>
      <c r="D24" s="57">
        <v>3</v>
      </c>
      <c r="E24" s="54">
        <v>1</v>
      </c>
      <c r="F24" s="55"/>
      <c r="G24" s="55"/>
      <c r="H24" s="55">
        <v>2</v>
      </c>
      <c r="I24" s="58"/>
      <c r="J24" s="57"/>
      <c r="K24" s="54"/>
      <c r="L24" s="55"/>
      <c r="M24" s="55"/>
      <c r="N24" s="55"/>
      <c r="O24" s="56"/>
      <c r="P24" s="125">
        <f t="shared" si="1"/>
        <v>3</v>
      </c>
      <c r="Q24" s="125">
        <f t="shared" si="0"/>
        <v>45</v>
      </c>
      <c r="R24" s="1"/>
    </row>
    <row r="25" spans="1:18" ht="12.75">
      <c r="A25" s="46"/>
      <c r="B25" s="73">
        <v>26</v>
      </c>
      <c r="C25" s="121" t="s">
        <v>60</v>
      </c>
      <c r="D25" s="57"/>
      <c r="E25" s="126"/>
      <c r="F25" s="55"/>
      <c r="G25" s="55"/>
      <c r="H25" s="55"/>
      <c r="I25" s="58"/>
      <c r="J25" s="57">
        <v>2</v>
      </c>
      <c r="K25" s="54">
        <v>1</v>
      </c>
      <c r="L25" s="55"/>
      <c r="M25" s="55"/>
      <c r="N25" s="55"/>
      <c r="O25" s="56">
        <v>1</v>
      </c>
      <c r="P25" s="125">
        <f t="shared" si="1"/>
        <v>2</v>
      </c>
      <c r="Q25" s="125">
        <f t="shared" si="0"/>
        <v>30</v>
      </c>
      <c r="R25" s="1"/>
    </row>
    <row r="26" spans="1:18" ht="12.75">
      <c r="A26" s="46"/>
      <c r="B26" s="127">
        <v>27</v>
      </c>
      <c r="C26" s="128" t="s">
        <v>61</v>
      </c>
      <c r="D26" s="129"/>
      <c r="E26" s="126"/>
      <c r="F26" s="130"/>
      <c r="G26" s="130"/>
      <c r="H26" s="130"/>
      <c r="I26" s="131"/>
      <c r="J26" s="132">
        <v>2</v>
      </c>
      <c r="K26" s="133">
        <v>1</v>
      </c>
      <c r="L26" s="130"/>
      <c r="M26" s="130"/>
      <c r="N26" s="130">
        <v>1</v>
      </c>
      <c r="O26" s="134"/>
      <c r="P26" s="135">
        <f>D26+J26</f>
        <v>2</v>
      </c>
      <c r="Q26" s="125">
        <f t="shared" si="0"/>
        <v>30</v>
      </c>
      <c r="R26" s="1"/>
    </row>
    <row r="27" spans="1:18" ht="12.75">
      <c r="A27" s="46"/>
      <c r="B27" s="127">
        <v>28</v>
      </c>
      <c r="C27" s="128" t="s">
        <v>62</v>
      </c>
      <c r="D27" s="132">
        <v>2</v>
      </c>
      <c r="E27" s="126">
        <v>1</v>
      </c>
      <c r="F27" s="136"/>
      <c r="G27" s="136">
        <v>1</v>
      </c>
      <c r="H27" s="130"/>
      <c r="I27" s="131"/>
      <c r="J27" s="132"/>
      <c r="K27" s="133"/>
      <c r="L27" s="130"/>
      <c r="M27" s="130"/>
      <c r="N27" s="130"/>
      <c r="O27" s="134"/>
      <c r="P27" s="135">
        <f>D27+J27</f>
        <v>2</v>
      </c>
      <c r="Q27" s="125">
        <f t="shared" si="0"/>
        <v>30</v>
      </c>
      <c r="R27" s="1"/>
    </row>
    <row r="28" spans="1:18" ht="12.75">
      <c r="A28" s="46"/>
      <c r="B28" s="17"/>
      <c r="C28" s="137" t="s">
        <v>34</v>
      </c>
      <c r="D28" s="138">
        <f>SUM(D15:D27)</f>
        <v>27</v>
      </c>
      <c r="E28" s="139">
        <f>SUM(E15:E27)</f>
        <v>11</v>
      </c>
      <c r="F28" s="140">
        <f aca="true" t="shared" si="2" ref="F28:O28">SUM(F15:F27)</f>
        <v>0</v>
      </c>
      <c r="G28" s="140">
        <f t="shared" si="2"/>
        <v>10</v>
      </c>
      <c r="H28" s="140">
        <f t="shared" si="2"/>
        <v>4</v>
      </c>
      <c r="I28" s="141">
        <f t="shared" si="2"/>
        <v>2</v>
      </c>
      <c r="J28" s="142">
        <f t="shared" si="2"/>
        <v>9</v>
      </c>
      <c r="K28" s="139">
        <f t="shared" si="2"/>
        <v>4</v>
      </c>
      <c r="L28" s="140">
        <f t="shared" si="2"/>
        <v>0</v>
      </c>
      <c r="M28" s="140">
        <f t="shared" si="2"/>
        <v>1</v>
      </c>
      <c r="N28" s="140">
        <f t="shared" si="2"/>
        <v>1</v>
      </c>
      <c r="O28" s="143">
        <f t="shared" si="2"/>
        <v>3</v>
      </c>
      <c r="P28" s="144">
        <f>SUM(P15:P27)</f>
        <v>36</v>
      </c>
      <c r="Q28" s="144">
        <f>SUM(Q15:Q27)</f>
        <v>540</v>
      </c>
      <c r="R28" s="1"/>
    </row>
    <row r="29" spans="1:18" ht="12.75">
      <c r="A29" s="1"/>
      <c r="B29" s="103"/>
      <c r="C29" s="145" t="s">
        <v>63</v>
      </c>
      <c r="D29" s="146"/>
      <c r="E29" s="302">
        <f>SUM(E28:I28)</f>
        <v>27</v>
      </c>
      <c r="F29" s="302"/>
      <c r="G29" s="302"/>
      <c r="H29" s="302"/>
      <c r="I29" s="302"/>
      <c r="J29" s="91"/>
      <c r="K29" s="302">
        <f>SUM(K28:O28)</f>
        <v>9</v>
      </c>
      <c r="L29" s="302"/>
      <c r="M29" s="302"/>
      <c r="N29" s="302"/>
      <c r="O29" s="302"/>
      <c r="P29" s="147">
        <f>SUM(P15:P27)</f>
        <v>36</v>
      </c>
      <c r="Q29" s="147">
        <f>Q28</f>
        <v>540</v>
      </c>
      <c r="R29" s="1"/>
    </row>
    <row r="30" spans="1:18" ht="12.75">
      <c r="A30" s="1"/>
      <c r="B30" s="148"/>
      <c r="C30" s="149" t="s">
        <v>64</v>
      </c>
      <c r="D30" s="91">
        <f>D28+D12</f>
        <v>30</v>
      </c>
      <c r="E30" s="302">
        <f>E29+E12</f>
        <v>30</v>
      </c>
      <c r="F30" s="302"/>
      <c r="G30" s="302"/>
      <c r="H30" s="302"/>
      <c r="I30" s="302"/>
      <c r="J30" s="91">
        <f>J28+J12</f>
        <v>30</v>
      </c>
      <c r="K30" s="302">
        <f>K29+K12</f>
        <v>12</v>
      </c>
      <c r="L30" s="302"/>
      <c r="M30" s="302"/>
      <c r="N30" s="302"/>
      <c r="O30" s="302"/>
      <c r="P30" s="150">
        <f>D30+J30</f>
        <v>60</v>
      </c>
      <c r="Q30" s="50">
        <f>15*(K30+E30)</f>
        <v>630</v>
      </c>
      <c r="R30" s="1"/>
    </row>
    <row r="31" spans="1:18" ht="12.75">
      <c r="A31" s="1"/>
      <c r="B31" s="151"/>
      <c r="C31" s="93" t="s">
        <v>38</v>
      </c>
      <c r="D31" s="306">
        <v>3</v>
      </c>
      <c r="E31" s="306"/>
      <c r="F31" s="306"/>
      <c r="G31" s="306"/>
      <c r="H31" s="306"/>
      <c r="I31" s="306"/>
      <c r="J31" s="306">
        <v>0</v>
      </c>
      <c r="K31" s="306"/>
      <c r="L31" s="306"/>
      <c r="M31" s="306"/>
      <c r="N31" s="306"/>
      <c r="O31" s="306"/>
      <c r="P31" s="317">
        <f>SUM(D31,J31)</f>
        <v>3</v>
      </c>
      <c r="Q31" s="317"/>
      <c r="R31" s="1"/>
    </row>
    <row r="32" spans="1:18" ht="20.25" customHeight="1">
      <c r="A32" s="1"/>
      <c r="B32" s="318" t="s">
        <v>65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1"/>
    </row>
    <row r="33" spans="1:19" ht="28.5" customHeight="1">
      <c r="A33" s="1"/>
      <c r="B33" s="309" t="s">
        <v>66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152"/>
      <c r="S33" s="5"/>
    </row>
    <row r="34" spans="1:19" ht="12.75">
      <c r="A34" s="153"/>
      <c r="B34" s="154"/>
      <c r="C34" s="155"/>
      <c r="D34" s="319" t="s">
        <v>67</v>
      </c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20" t="s">
        <v>43</v>
      </c>
      <c r="Q34" s="320"/>
      <c r="R34" s="1"/>
      <c r="S34" s="5"/>
    </row>
    <row r="35" spans="1:17" ht="12.75">
      <c r="A35" s="156"/>
      <c r="C35" s="157"/>
      <c r="D35" s="321" t="s">
        <v>9</v>
      </c>
      <c r="E35" s="321"/>
      <c r="F35" s="321"/>
      <c r="G35" s="321"/>
      <c r="H35" s="321"/>
      <c r="I35" s="321"/>
      <c r="J35" s="321" t="s">
        <v>10</v>
      </c>
      <c r="K35" s="321"/>
      <c r="L35" s="321"/>
      <c r="M35" s="321"/>
      <c r="N35" s="321"/>
      <c r="O35" s="321"/>
      <c r="P35" s="322" t="s">
        <v>44</v>
      </c>
      <c r="Q35" s="322"/>
    </row>
    <row r="36" spans="1:17" ht="12.75">
      <c r="A36" s="153"/>
      <c r="B36" s="158" t="s">
        <v>68</v>
      </c>
      <c r="C36" s="159" t="s">
        <v>5</v>
      </c>
      <c r="D36" s="160" t="s">
        <v>11</v>
      </c>
      <c r="E36" s="161" t="s">
        <v>12</v>
      </c>
      <c r="F36" s="162" t="s">
        <v>45</v>
      </c>
      <c r="G36" s="162" t="s">
        <v>14</v>
      </c>
      <c r="H36" s="162" t="s">
        <v>15</v>
      </c>
      <c r="I36" s="163" t="s">
        <v>16</v>
      </c>
      <c r="J36" s="160" t="s">
        <v>11</v>
      </c>
      <c r="K36" s="161" t="s">
        <v>12</v>
      </c>
      <c r="L36" s="162" t="s">
        <v>45</v>
      </c>
      <c r="M36" s="162" t="s">
        <v>14</v>
      </c>
      <c r="N36" s="162" t="s">
        <v>15</v>
      </c>
      <c r="O36" s="163" t="s">
        <v>16</v>
      </c>
      <c r="P36" s="164" t="s">
        <v>11</v>
      </c>
      <c r="Q36" s="165" t="s">
        <v>46</v>
      </c>
    </row>
    <row r="37" spans="1:18" ht="12.75">
      <c r="A37" s="153"/>
      <c r="B37" s="166"/>
      <c r="C37" s="167" t="s">
        <v>69</v>
      </c>
      <c r="D37" s="168">
        <f>D12</f>
        <v>3</v>
      </c>
      <c r="E37" s="323">
        <f>E12</f>
        <v>3</v>
      </c>
      <c r="F37" s="323"/>
      <c r="G37" s="323"/>
      <c r="H37" s="323"/>
      <c r="I37" s="323"/>
      <c r="J37" s="168">
        <f>J12</f>
        <v>21</v>
      </c>
      <c r="K37" s="323">
        <f>K12</f>
        <v>3</v>
      </c>
      <c r="L37" s="323"/>
      <c r="M37" s="323"/>
      <c r="N37" s="323"/>
      <c r="O37" s="323"/>
      <c r="P37" s="169">
        <f>D37+J37</f>
        <v>24</v>
      </c>
      <c r="Q37" s="170">
        <f>15*(E37+K37)</f>
        <v>90</v>
      </c>
      <c r="R37" s="171"/>
    </row>
    <row r="38" spans="1:18" ht="12.75">
      <c r="A38" s="153"/>
      <c r="B38" s="172"/>
      <c r="C38" s="173" t="s">
        <v>70</v>
      </c>
      <c r="D38" s="174"/>
      <c r="E38" s="324">
        <v>0</v>
      </c>
      <c r="F38" s="324"/>
      <c r="G38" s="324"/>
      <c r="H38" s="324"/>
      <c r="I38" s="324"/>
      <c r="J38" s="175"/>
      <c r="K38" s="324">
        <v>0</v>
      </c>
      <c r="L38" s="324"/>
      <c r="M38" s="324"/>
      <c r="N38" s="324"/>
      <c r="O38" s="324"/>
      <c r="P38" s="176"/>
      <c r="Q38" s="177"/>
      <c r="R38" s="171"/>
    </row>
    <row r="39" spans="1:18" ht="12.75">
      <c r="A39" s="153"/>
      <c r="B39" s="178" t="s">
        <v>35</v>
      </c>
      <c r="C39" s="179" t="s">
        <v>71</v>
      </c>
      <c r="D39" s="180">
        <f>D14</f>
        <v>27</v>
      </c>
      <c r="E39" s="325">
        <v>24</v>
      </c>
      <c r="F39" s="325"/>
      <c r="G39" s="325"/>
      <c r="H39" s="325"/>
      <c r="I39" s="325"/>
      <c r="J39" s="181">
        <f>'EiT II stopień'!P32</f>
        <v>9</v>
      </c>
      <c r="K39" s="325">
        <v>12</v>
      </c>
      <c r="L39" s="325"/>
      <c r="M39" s="325"/>
      <c r="N39" s="325"/>
      <c r="O39" s="325"/>
      <c r="P39" s="182">
        <f>D39+J39</f>
        <v>36</v>
      </c>
      <c r="Q39" s="183">
        <f>15*(E39+F39+G39+H39+I39+K39+L39+M39+N39+O39)</f>
        <v>540</v>
      </c>
      <c r="R39" s="171"/>
    </row>
    <row r="40" spans="1:17" ht="12.75">
      <c r="A40" s="156"/>
      <c r="B40" s="113">
        <v>16</v>
      </c>
      <c r="C40" s="184" t="s">
        <v>72</v>
      </c>
      <c r="D40" s="185">
        <v>4</v>
      </c>
      <c r="E40" s="186">
        <v>1</v>
      </c>
      <c r="F40" s="187"/>
      <c r="G40" s="187">
        <v>1</v>
      </c>
      <c r="H40" s="187">
        <v>1</v>
      </c>
      <c r="I40" s="188"/>
      <c r="J40" s="185"/>
      <c r="K40" s="189"/>
      <c r="L40" s="187"/>
      <c r="M40" s="187"/>
      <c r="N40" s="187"/>
      <c r="O40" s="188"/>
      <c r="P40" s="190">
        <f aca="true" t="shared" si="3" ref="P40:P49">D40+J40</f>
        <v>4</v>
      </c>
      <c r="Q40" s="191">
        <f aca="true" t="shared" si="4" ref="Q40:Q49">15*(E40+F40+G40+H40+I40+K40+L40+M40+N40+O40)</f>
        <v>45</v>
      </c>
    </row>
    <row r="41" spans="1:17" ht="12.75">
      <c r="A41" s="156"/>
      <c r="B41" s="120">
        <v>17</v>
      </c>
      <c r="C41" s="192" t="s">
        <v>73</v>
      </c>
      <c r="D41" s="193">
        <v>3</v>
      </c>
      <c r="E41" s="194">
        <v>1</v>
      </c>
      <c r="F41" s="195"/>
      <c r="G41" s="195">
        <v>1</v>
      </c>
      <c r="H41" s="195"/>
      <c r="I41" s="196"/>
      <c r="J41" s="193"/>
      <c r="K41" s="197"/>
      <c r="L41" s="195"/>
      <c r="M41" s="195"/>
      <c r="N41" s="195"/>
      <c r="O41" s="196"/>
      <c r="P41" s="198">
        <f t="shared" si="3"/>
        <v>3</v>
      </c>
      <c r="Q41" s="198">
        <f t="shared" si="4"/>
        <v>30</v>
      </c>
    </row>
    <row r="42" spans="1:19" ht="12.75">
      <c r="A42" s="156"/>
      <c r="B42" s="120">
        <v>18</v>
      </c>
      <c r="C42" s="192" t="s">
        <v>53</v>
      </c>
      <c r="D42" s="199">
        <v>2</v>
      </c>
      <c r="E42" s="197">
        <v>1</v>
      </c>
      <c r="F42" s="195"/>
      <c r="G42" s="195">
        <v>2</v>
      </c>
      <c r="H42" s="195"/>
      <c r="I42" s="196"/>
      <c r="J42" s="193"/>
      <c r="K42" s="197"/>
      <c r="L42" s="195"/>
      <c r="M42" s="195"/>
      <c r="N42" s="195"/>
      <c r="O42" s="196"/>
      <c r="P42" s="198">
        <f t="shared" si="3"/>
        <v>2</v>
      </c>
      <c r="Q42" s="198">
        <f t="shared" si="4"/>
        <v>45</v>
      </c>
      <c r="S42" s="5"/>
    </row>
    <row r="43" spans="1:19" ht="12.75">
      <c r="A43" s="156"/>
      <c r="B43" s="73">
        <v>19</v>
      </c>
      <c r="C43" s="192" t="s">
        <v>74</v>
      </c>
      <c r="D43" s="193">
        <v>5</v>
      </c>
      <c r="E43" s="194">
        <v>2</v>
      </c>
      <c r="F43" s="195"/>
      <c r="G43" s="195">
        <v>2</v>
      </c>
      <c r="H43" s="195"/>
      <c r="I43" s="196"/>
      <c r="J43" s="193"/>
      <c r="K43" s="197"/>
      <c r="L43" s="195"/>
      <c r="M43" s="195"/>
      <c r="N43" s="195"/>
      <c r="O43" s="196"/>
      <c r="P43" s="198">
        <f t="shared" si="3"/>
        <v>5</v>
      </c>
      <c r="Q43" s="198">
        <f t="shared" si="4"/>
        <v>60</v>
      </c>
      <c r="S43" s="5"/>
    </row>
    <row r="44" spans="1:17" ht="12.75">
      <c r="A44" s="156"/>
      <c r="B44" s="73">
        <v>20</v>
      </c>
      <c r="C44" s="192" t="s">
        <v>75</v>
      </c>
      <c r="D44" s="193">
        <v>3</v>
      </c>
      <c r="E44" s="197">
        <v>1</v>
      </c>
      <c r="F44" s="195"/>
      <c r="G44" s="195">
        <v>2</v>
      </c>
      <c r="H44" s="195"/>
      <c r="I44" s="196"/>
      <c r="J44" s="193"/>
      <c r="K44" s="197"/>
      <c r="L44" s="195"/>
      <c r="M44" s="195"/>
      <c r="N44" s="195"/>
      <c r="O44" s="196"/>
      <c r="P44" s="198">
        <f t="shared" si="3"/>
        <v>3</v>
      </c>
      <c r="Q44" s="198">
        <f t="shared" si="4"/>
        <v>45</v>
      </c>
    </row>
    <row r="45" spans="1:17" ht="12.75">
      <c r="A45" s="156"/>
      <c r="B45" s="73">
        <v>21</v>
      </c>
      <c r="C45" s="200" t="s">
        <v>76</v>
      </c>
      <c r="D45" s="201">
        <v>3</v>
      </c>
      <c r="E45" s="202">
        <v>1</v>
      </c>
      <c r="F45" s="203"/>
      <c r="G45" s="203">
        <v>2</v>
      </c>
      <c r="H45" s="203"/>
      <c r="I45" s="204"/>
      <c r="J45" s="201"/>
      <c r="K45" s="202"/>
      <c r="L45" s="203"/>
      <c r="M45" s="203"/>
      <c r="N45" s="203"/>
      <c r="O45" s="204"/>
      <c r="P45" s="198">
        <f t="shared" si="3"/>
        <v>3</v>
      </c>
      <c r="Q45" s="198">
        <f t="shared" si="4"/>
        <v>45</v>
      </c>
    </row>
    <row r="46" spans="1:17" ht="12.75">
      <c r="A46" s="156"/>
      <c r="B46" s="73">
        <v>22</v>
      </c>
      <c r="C46" s="200" t="s">
        <v>77</v>
      </c>
      <c r="D46" s="201">
        <v>3</v>
      </c>
      <c r="E46" s="202">
        <v>1</v>
      </c>
      <c r="F46" s="203"/>
      <c r="G46" s="203">
        <v>2</v>
      </c>
      <c r="H46" s="203"/>
      <c r="I46" s="204"/>
      <c r="J46" s="201"/>
      <c r="K46" s="202"/>
      <c r="L46" s="203"/>
      <c r="M46" s="203"/>
      <c r="N46" s="203"/>
      <c r="O46" s="204"/>
      <c r="P46" s="198">
        <f t="shared" si="3"/>
        <v>3</v>
      </c>
      <c r="Q46" s="198">
        <f t="shared" si="4"/>
        <v>45</v>
      </c>
    </row>
    <row r="47" spans="1:17" ht="12.75">
      <c r="A47" s="156"/>
      <c r="B47" s="73">
        <v>23</v>
      </c>
      <c r="C47" s="200" t="s">
        <v>78</v>
      </c>
      <c r="D47" s="205">
        <v>2</v>
      </c>
      <c r="E47" s="202">
        <v>1</v>
      </c>
      <c r="F47" s="203"/>
      <c r="G47" s="203">
        <v>2</v>
      </c>
      <c r="H47" s="203"/>
      <c r="I47" s="204"/>
      <c r="J47" s="201"/>
      <c r="K47" s="202"/>
      <c r="L47" s="203"/>
      <c r="M47" s="203"/>
      <c r="N47" s="203"/>
      <c r="O47" s="204"/>
      <c r="P47" s="198">
        <f t="shared" si="3"/>
        <v>2</v>
      </c>
      <c r="Q47" s="198">
        <f t="shared" si="4"/>
        <v>45</v>
      </c>
    </row>
    <row r="48" spans="1:17" ht="12.75">
      <c r="A48" s="156"/>
      <c r="B48" s="73">
        <v>24</v>
      </c>
      <c r="C48" s="200" t="s">
        <v>79</v>
      </c>
      <c r="D48" s="205">
        <v>2</v>
      </c>
      <c r="E48" s="206">
        <v>2</v>
      </c>
      <c r="F48" s="207"/>
      <c r="G48" s="207">
        <v>1</v>
      </c>
      <c r="H48" s="203"/>
      <c r="I48" s="204"/>
      <c r="J48" s="205"/>
      <c r="K48" s="202"/>
      <c r="L48" s="203"/>
      <c r="M48" s="203"/>
      <c r="N48" s="203"/>
      <c r="O48" s="204"/>
      <c r="P48" s="198">
        <f t="shared" si="3"/>
        <v>2</v>
      </c>
      <c r="Q48" s="198">
        <f t="shared" si="4"/>
        <v>45</v>
      </c>
    </row>
    <row r="49" spans="1:17" ht="12.75">
      <c r="A49" s="156"/>
      <c r="B49" s="73">
        <v>25</v>
      </c>
      <c r="C49" s="208" t="s">
        <v>80</v>
      </c>
      <c r="D49" s="201"/>
      <c r="E49" s="202"/>
      <c r="F49" s="203"/>
      <c r="G49" s="203"/>
      <c r="H49" s="203"/>
      <c r="I49" s="204"/>
      <c r="J49" s="205">
        <v>3</v>
      </c>
      <c r="K49" s="202">
        <v>1</v>
      </c>
      <c r="L49" s="203"/>
      <c r="M49" s="203">
        <v>1</v>
      </c>
      <c r="N49" s="203"/>
      <c r="O49" s="204">
        <v>1</v>
      </c>
      <c r="P49" s="209">
        <f t="shared" si="3"/>
        <v>3</v>
      </c>
      <c r="Q49" s="209">
        <f t="shared" si="4"/>
        <v>45</v>
      </c>
    </row>
    <row r="50" spans="1:17" ht="14.25">
      <c r="A50" s="156"/>
      <c r="B50" s="210" t="s">
        <v>81</v>
      </c>
      <c r="C50" s="211" t="s">
        <v>82</v>
      </c>
      <c r="D50" s="212"/>
      <c r="E50" s="326">
        <v>0</v>
      </c>
      <c r="F50" s="326"/>
      <c r="G50" s="326"/>
      <c r="H50" s="326"/>
      <c r="I50" s="326"/>
      <c r="J50" s="213">
        <v>6</v>
      </c>
      <c r="K50" s="326">
        <v>6</v>
      </c>
      <c r="L50" s="326"/>
      <c r="M50" s="326"/>
      <c r="N50" s="326"/>
      <c r="O50" s="326"/>
      <c r="P50" s="214"/>
      <c r="Q50" s="214"/>
    </row>
    <row r="51" spans="1:17" ht="12.75">
      <c r="A51" s="215"/>
      <c r="B51" s="216" t="s">
        <v>83</v>
      </c>
      <c r="C51" s="184" t="s">
        <v>84</v>
      </c>
      <c r="D51" s="199"/>
      <c r="E51" s="217"/>
      <c r="F51" s="218"/>
      <c r="G51" s="218"/>
      <c r="H51" s="218"/>
      <c r="I51" s="219"/>
      <c r="J51" s="199">
        <v>3</v>
      </c>
      <c r="K51" s="220">
        <v>1</v>
      </c>
      <c r="L51" s="218"/>
      <c r="M51" s="218">
        <v>2</v>
      </c>
      <c r="N51" s="218"/>
      <c r="O51" s="219"/>
      <c r="P51" s="191">
        <f>D51+J51</f>
        <v>3</v>
      </c>
      <c r="Q51" s="191">
        <f>15*(E51+F51+G51+H51+I51+K51+L51+M51+N51+O51)</f>
        <v>45</v>
      </c>
    </row>
    <row r="52" spans="1:17" ht="12.75">
      <c r="A52" s="215"/>
      <c r="B52" s="221" t="s">
        <v>85</v>
      </c>
      <c r="C52" s="222" t="s">
        <v>86</v>
      </c>
      <c r="D52" s="223"/>
      <c r="E52" s="224"/>
      <c r="F52" s="225"/>
      <c r="G52" s="225"/>
      <c r="H52" s="225"/>
      <c r="I52" s="226"/>
      <c r="J52" s="223">
        <v>3</v>
      </c>
      <c r="K52" s="227">
        <v>1</v>
      </c>
      <c r="L52" s="225"/>
      <c r="M52" s="225">
        <v>1</v>
      </c>
      <c r="N52" s="225"/>
      <c r="O52" s="226">
        <v>1</v>
      </c>
      <c r="P52" s="209">
        <f>D52+J52</f>
        <v>3</v>
      </c>
      <c r="Q52" s="209">
        <f>15*(E52+F52+G52+H52+I52+K52+L52+M52+N52+O52)</f>
        <v>45</v>
      </c>
    </row>
    <row r="53" spans="1:17" ht="14.25">
      <c r="A53" s="215"/>
      <c r="B53" s="210" t="s">
        <v>87</v>
      </c>
      <c r="C53" s="211" t="s">
        <v>88</v>
      </c>
      <c r="D53" s="228"/>
      <c r="E53" s="327">
        <v>0</v>
      </c>
      <c r="F53" s="327"/>
      <c r="G53" s="327"/>
      <c r="H53" s="327"/>
      <c r="I53" s="327"/>
      <c r="J53" s="213">
        <v>6</v>
      </c>
      <c r="K53" s="328">
        <v>6</v>
      </c>
      <c r="L53" s="328"/>
      <c r="M53" s="328"/>
      <c r="N53" s="328"/>
      <c r="O53" s="328"/>
      <c r="P53" s="214"/>
      <c r="Q53" s="214"/>
    </row>
    <row r="54" spans="1:17" ht="12.75">
      <c r="A54" s="215"/>
      <c r="B54" s="229" t="s">
        <v>89</v>
      </c>
      <c r="C54" s="230" t="s">
        <v>90</v>
      </c>
      <c r="D54" s="185"/>
      <c r="E54" s="189"/>
      <c r="F54" s="187"/>
      <c r="G54" s="187"/>
      <c r="H54" s="187"/>
      <c r="I54" s="188"/>
      <c r="J54" s="185">
        <v>3</v>
      </c>
      <c r="K54" s="231">
        <v>1</v>
      </c>
      <c r="L54" s="187"/>
      <c r="M54" s="187"/>
      <c r="N54" s="187">
        <v>2</v>
      </c>
      <c r="O54" s="188"/>
      <c r="P54" s="191">
        <f>D54+J54</f>
        <v>3</v>
      </c>
      <c r="Q54" s="191">
        <f>15*(E54+F54+G54+H54+I54+K54+L54+M54+N54+O54)</f>
        <v>45</v>
      </c>
    </row>
    <row r="55" spans="1:17" ht="12.75">
      <c r="A55" s="153"/>
      <c r="B55" s="232" t="s">
        <v>91</v>
      </c>
      <c r="C55" s="233" t="s">
        <v>92</v>
      </c>
      <c r="D55" s="193"/>
      <c r="E55" s="217"/>
      <c r="F55" s="218"/>
      <c r="G55" s="218"/>
      <c r="H55" s="218"/>
      <c r="I55" s="219"/>
      <c r="J55" s="199">
        <v>3</v>
      </c>
      <c r="K55" s="217">
        <v>2</v>
      </c>
      <c r="L55" s="218"/>
      <c r="M55" s="218">
        <v>1</v>
      </c>
      <c r="N55" s="218"/>
      <c r="O55" s="196"/>
      <c r="P55" s="209">
        <f>D55+J55</f>
        <v>3</v>
      </c>
      <c r="Q55" s="209">
        <f>15*(E55+F55+G55+H55+I55+K55+L55+M55+N55+O55)</f>
        <v>45</v>
      </c>
    </row>
    <row r="56" spans="1:17" ht="12.75">
      <c r="A56" s="153"/>
      <c r="B56" s="234"/>
      <c r="C56" s="235" t="s">
        <v>34</v>
      </c>
      <c r="D56" s="236">
        <f aca="true" t="shared" si="5" ref="D56:I56">SUM(D40:D55)</f>
        <v>27</v>
      </c>
      <c r="E56" s="237">
        <f t="shared" si="5"/>
        <v>11</v>
      </c>
      <c r="F56" s="237">
        <f t="shared" si="5"/>
        <v>0</v>
      </c>
      <c r="G56" s="237">
        <f t="shared" si="5"/>
        <v>15</v>
      </c>
      <c r="H56" s="237">
        <f t="shared" si="5"/>
        <v>1</v>
      </c>
      <c r="I56" s="237">
        <f t="shared" si="5"/>
        <v>0</v>
      </c>
      <c r="J56" s="236">
        <f aca="true" t="shared" si="6" ref="J56:Q56">SUM(J40:J49)+J51+J52</f>
        <v>9</v>
      </c>
      <c r="K56" s="237">
        <f t="shared" si="6"/>
        <v>3</v>
      </c>
      <c r="L56" s="237">
        <f t="shared" si="6"/>
        <v>0</v>
      </c>
      <c r="M56" s="237">
        <f t="shared" si="6"/>
        <v>4</v>
      </c>
      <c r="N56" s="237">
        <f t="shared" si="6"/>
        <v>0</v>
      </c>
      <c r="O56" s="238">
        <f t="shared" si="6"/>
        <v>2</v>
      </c>
      <c r="P56" s="239">
        <f t="shared" si="6"/>
        <v>36</v>
      </c>
      <c r="Q56" s="239">
        <f t="shared" si="6"/>
        <v>540</v>
      </c>
    </row>
    <row r="57" spans="1:17" ht="12.75">
      <c r="A57" s="153"/>
      <c r="B57" s="240"/>
      <c r="C57" s="241" t="s">
        <v>93</v>
      </c>
      <c r="D57" s="212"/>
      <c r="E57" s="329">
        <f>SUM(E56:I56)</f>
        <v>27</v>
      </c>
      <c r="F57" s="329"/>
      <c r="G57" s="329"/>
      <c r="H57" s="329"/>
      <c r="I57" s="329"/>
      <c r="J57" s="212"/>
      <c r="K57" s="329">
        <f>SUM(K56:O56)</f>
        <v>9</v>
      </c>
      <c r="L57" s="329"/>
      <c r="M57" s="329"/>
      <c r="N57" s="329"/>
      <c r="O57" s="329"/>
      <c r="P57" s="242">
        <f>SUM(P40:P49)+P51+P52</f>
        <v>36</v>
      </c>
      <c r="Q57" s="242">
        <f>Q56</f>
        <v>540</v>
      </c>
    </row>
    <row r="58" spans="1:17" ht="12.75">
      <c r="A58" s="153"/>
      <c r="B58" s="240"/>
      <c r="C58" s="241" t="s">
        <v>64</v>
      </c>
      <c r="D58" s="212">
        <f>D37+D56</f>
        <v>30</v>
      </c>
      <c r="E58" s="329">
        <f>E37+E57</f>
        <v>30</v>
      </c>
      <c r="F58" s="329"/>
      <c r="G58" s="329"/>
      <c r="H58" s="329"/>
      <c r="I58" s="329"/>
      <c r="J58" s="212">
        <f>J37+J56</f>
        <v>30</v>
      </c>
      <c r="K58" s="329">
        <f>K37+K57</f>
        <v>12</v>
      </c>
      <c r="L58" s="329"/>
      <c r="M58" s="329"/>
      <c r="N58" s="329"/>
      <c r="O58" s="329"/>
      <c r="P58" s="243">
        <f>P57+P37</f>
        <v>60</v>
      </c>
      <c r="Q58" s="243">
        <f>15*(K58+E58)</f>
        <v>630</v>
      </c>
    </row>
    <row r="59" spans="1:17" ht="12.75">
      <c r="A59" s="153"/>
      <c r="B59" s="244"/>
      <c r="C59" s="245" t="s">
        <v>94</v>
      </c>
      <c r="D59" s="330">
        <v>3</v>
      </c>
      <c r="E59" s="330"/>
      <c r="F59" s="330"/>
      <c r="G59" s="330"/>
      <c r="H59" s="330"/>
      <c r="I59" s="330"/>
      <c r="J59" s="331">
        <v>0</v>
      </c>
      <c r="K59" s="331"/>
      <c r="L59" s="331"/>
      <c r="M59" s="331"/>
      <c r="N59" s="331"/>
      <c r="O59" s="331"/>
      <c r="P59" s="332">
        <f>D59+J59</f>
        <v>3</v>
      </c>
      <c r="Q59" s="332"/>
    </row>
    <row r="60" spans="1:17" ht="21" customHeight="1">
      <c r="A60" s="153"/>
      <c r="B60" s="318" t="s">
        <v>95</v>
      </c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</row>
    <row r="61" spans="2:47" ht="31.5" customHeight="1">
      <c r="B61" s="309" t="s">
        <v>96</v>
      </c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17" ht="12.75">
      <c r="A62" s="1"/>
      <c r="B62" s="310" t="s">
        <v>4</v>
      </c>
      <c r="C62" s="311" t="s">
        <v>5</v>
      </c>
      <c r="D62" s="312" t="s">
        <v>6</v>
      </c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3" t="s">
        <v>43</v>
      </c>
      <c r="Q62" s="313"/>
    </row>
    <row r="63" spans="1:17" ht="12.75">
      <c r="A63" s="1"/>
      <c r="B63" s="310"/>
      <c r="C63" s="311"/>
      <c r="D63" s="314" t="s">
        <v>9</v>
      </c>
      <c r="E63" s="314"/>
      <c r="F63" s="314"/>
      <c r="G63" s="314"/>
      <c r="H63" s="314"/>
      <c r="I63" s="314"/>
      <c r="J63" s="314" t="s">
        <v>10</v>
      </c>
      <c r="K63" s="314"/>
      <c r="L63" s="314"/>
      <c r="M63" s="314"/>
      <c r="N63" s="314"/>
      <c r="O63" s="314"/>
      <c r="P63" s="315" t="s">
        <v>44</v>
      </c>
      <c r="Q63" s="315"/>
    </row>
    <row r="64" spans="1:17" ht="12.75">
      <c r="A64" s="1"/>
      <c r="B64" s="310"/>
      <c r="C64" s="311"/>
      <c r="D64" s="95" t="s">
        <v>11</v>
      </c>
      <c r="E64" s="96" t="s">
        <v>12</v>
      </c>
      <c r="F64" s="96" t="s">
        <v>45</v>
      </c>
      <c r="G64" s="96" t="s">
        <v>14</v>
      </c>
      <c r="H64" s="96" t="s">
        <v>15</v>
      </c>
      <c r="I64" s="96" t="s">
        <v>16</v>
      </c>
      <c r="J64" s="95" t="s">
        <v>11</v>
      </c>
      <c r="K64" s="96" t="s">
        <v>12</v>
      </c>
      <c r="L64" s="96" t="s">
        <v>45</v>
      </c>
      <c r="M64" s="96" t="s">
        <v>14</v>
      </c>
      <c r="N64" s="96" t="s">
        <v>15</v>
      </c>
      <c r="O64" s="97" t="s">
        <v>16</v>
      </c>
      <c r="P64" s="98" t="s">
        <v>11</v>
      </c>
      <c r="Q64" s="97" t="s">
        <v>46</v>
      </c>
    </row>
    <row r="65" spans="1:17" ht="12.75">
      <c r="A65" s="1"/>
      <c r="B65" s="29"/>
      <c r="C65" s="99" t="s">
        <v>47</v>
      </c>
      <c r="D65" s="100">
        <f>D12</f>
        <v>3</v>
      </c>
      <c r="E65" s="316">
        <f>E12</f>
        <v>3</v>
      </c>
      <c r="F65" s="316"/>
      <c r="G65" s="316"/>
      <c r="H65" s="316"/>
      <c r="I65" s="316"/>
      <c r="J65" s="100">
        <f>J12</f>
        <v>21</v>
      </c>
      <c r="K65" s="316">
        <f>K12</f>
        <v>3</v>
      </c>
      <c r="L65" s="316"/>
      <c r="M65" s="316"/>
      <c r="N65" s="316"/>
      <c r="O65" s="316"/>
      <c r="P65" s="101">
        <f>D65+J65</f>
        <v>24</v>
      </c>
      <c r="Q65" s="102">
        <f>(E65+K65)*15</f>
        <v>90</v>
      </c>
    </row>
    <row r="66" spans="1:17" ht="12.75">
      <c r="A66" s="1"/>
      <c r="B66" s="103"/>
      <c r="C66" s="104" t="s">
        <v>48</v>
      </c>
      <c r="D66" s="105"/>
      <c r="E66" s="301">
        <v>0</v>
      </c>
      <c r="F66" s="301"/>
      <c r="G66" s="301"/>
      <c r="H66" s="301"/>
      <c r="I66" s="301"/>
      <c r="J66" s="105"/>
      <c r="K66" s="301">
        <v>0</v>
      </c>
      <c r="L66" s="301"/>
      <c r="M66" s="301"/>
      <c r="N66" s="301"/>
      <c r="O66" s="301"/>
      <c r="P66" s="81"/>
      <c r="Q66" s="106"/>
    </row>
    <row r="67" spans="1:17" ht="12.75">
      <c r="A67" s="46"/>
      <c r="B67" s="107" t="s">
        <v>35</v>
      </c>
      <c r="C67" s="108" t="s">
        <v>97</v>
      </c>
      <c r="D67" s="105">
        <f>D14</f>
        <v>27</v>
      </c>
      <c r="E67" s="333">
        <f>SUM(E68:I84)</f>
        <v>27</v>
      </c>
      <c r="F67" s="333"/>
      <c r="G67" s="333"/>
      <c r="H67" s="333"/>
      <c r="I67" s="333"/>
      <c r="J67" s="111">
        <f>'EiT II stopień'!P32</f>
        <v>9</v>
      </c>
      <c r="K67" s="333">
        <f>SUM(K68:O84)</f>
        <v>9</v>
      </c>
      <c r="L67" s="333"/>
      <c r="M67" s="333"/>
      <c r="N67" s="333"/>
      <c r="O67" s="333"/>
      <c r="P67" s="81">
        <f aca="true" t="shared" si="7" ref="P67:P82">D67+J67</f>
        <v>36</v>
      </c>
      <c r="Q67" s="81">
        <f>15*(E67+K67)</f>
        <v>540</v>
      </c>
    </row>
    <row r="68" spans="1:17" ht="12.75">
      <c r="A68" s="46"/>
      <c r="B68" s="113">
        <v>16</v>
      </c>
      <c r="C68" s="114" t="s">
        <v>98</v>
      </c>
      <c r="D68" s="70">
        <v>2</v>
      </c>
      <c r="E68" s="23">
        <v>2</v>
      </c>
      <c r="F68" s="24"/>
      <c r="G68" s="24"/>
      <c r="H68" s="24"/>
      <c r="I68" s="26"/>
      <c r="J68" s="70"/>
      <c r="K68" s="23"/>
      <c r="L68" s="24"/>
      <c r="M68" s="24"/>
      <c r="N68" s="24"/>
      <c r="O68" s="72"/>
      <c r="P68" s="119">
        <f t="shared" si="7"/>
        <v>2</v>
      </c>
      <c r="Q68" s="119">
        <f aca="true" t="shared" si="8" ref="Q68:Q82">15*(E68+F68+G68+H68+I68+K68+L68+M68+N68+O68)</f>
        <v>30</v>
      </c>
    </row>
    <row r="69" spans="1:17" ht="12.75">
      <c r="A69" s="46"/>
      <c r="B69" s="120">
        <v>17</v>
      </c>
      <c r="C69" s="121" t="s">
        <v>99</v>
      </c>
      <c r="D69" s="57">
        <v>2</v>
      </c>
      <c r="E69" s="54">
        <v>1</v>
      </c>
      <c r="F69" s="55"/>
      <c r="G69" s="55">
        <v>1</v>
      </c>
      <c r="H69" s="55"/>
      <c r="I69" s="58"/>
      <c r="J69" s="57"/>
      <c r="K69" s="54"/>
      <c r="L69" s="55"/>
      <c r="M69" s="55"/>
      <c r="N69" s="55"/>
      <c r="O69" s="56"/>
      <c r="P69" s="125">
        <f t="shared" si="7"/>
        <v>2</v>
      </c>
      <c r="Q69" s="125">
        <f t="shared" si="8"/>
        <v>30</v>
      </c>
    </row>
    <row r="70" spans="1:17" ht="12.75">
      <c r="A70" s="46"/>
      <c r="B70" s="120">
        <v>18</v>
      </c>
      <c r="C70" s="121" t="s">
        <v>84</v>
      </c>
      <c r="D70" s="57">
        <v>2</v>
      </c>
      <c r="E70" s="54">
        <v>1</v>
      </c>
      <c r="F70" s="55"/>
      <c r="G70" s="55">
        <v>1</v>
      </c>
      <c r="H70" s="55"/>
      <c r="I70" s="58"/>
      <c r="J70" s="57"/>
      <c r="K70" s="54"/>
      <c r="L70" s="55"/>
      <c r="M70" s="55"/>
      <c r="N70" s="55"/>
      <c r="O70" s="56"/>
      <c r="P70" s="125">
        <f t="shared" si="7"/>
        <v>2</v>
      </c>
      <c r="Q70" s="125">
        <f t="shared" si="8"/>
        <v>30</v>
      </c>
    </row>
    <row r="71" spans="1:17" ht="12.75">
      <c r="A71" s="46"/>
      <c r="B71" s="73">
        <v>19</v>
      </c>
      <c r="C71" s="121" t="s">
        <v>100</v>
      </c>
      <c r="D71" s="74">
        <v>2</v>
      </c>
      <c r="E71" s="76">
        <v>2</v>
      </c>
      <c r="F71" s="55"/>
      <c r="G71" s="55"/>
      <c r="H71" s="55"/>
      <c r="I71" s="58"/>
      <c r="J71" s="57"/>
      <c r="K71" s="54"/>
      <c r="L71" s="55"/>
      <c r="M71" s="55"/>
      <c r="N71" s="55"/>
      <c r="O71" s="56"/>
      <c r="P71" s="125">
        <f t="shared" si="7"/>
        <v>2</v>
      </c>
      <c r="Q71" s="125">
        <f t="shared" si="8"/>
        <v>30</v>
      </c>
    </row>
    <row r="72" spans="1:17" ht="12.75">
      <c r="A72" s="46"/>
      <c r="B72" s="73">
        <v>20</v>
      </c>
      <c r="C72" s="121" t="s">
        <v>101</v>
      </c>
      <c r="D72" s="74">
        <v>2</v>
      </c>
      <c r="E72" s="76">
        <v>2</v>
      </c>
      <c r="F72" s="55"/>
      <c r="G72" s="55"/>
      <c r="H72" s="55"/>
      <c r="I72" s="58"/>
      <c r="J72" s="57"/>
      <c r="K72" s="54"/>
      <c r="L72" s="55"/>
      <c r="M72" s="55"/>
      <c r="N72" s="55"/>
      <c r="O72" s="56"/>
      <c r="P72" s="125">
        <f t="shared" si="7"/>
        <v>2</v>
      </c>
      <c r="Q72" s="125">
        <f t="shared" si="8"/>
        <v>30</v>
      </c>
    </row>
    <row r="73" spans="1:17" ht="12.75">
      <c r="A73" s="46"/>
      <c r="B73" s="73">
        <v>21</v>
      </c>
      <c r="C73" s="121" t="s">
        <v>102</v>
      </c>
      <c r="D73" s="57">
        <v>3</v>
      </c>
      <c r="E73" s="54">
        <v>2</v>
      </c>
      <c r="F73" s="55"/>
      <c r="G73" s="55">
        <v>1</v>
      </c>
      <c r="H73" s="55"/>
      <c r="I73" s="58"/>
      <c r="J73" s="57"/>
      <c r="K73" s="54"/>
      <c r="L73" s="55"/>
      <c r="M73" s="55"/>
      <c r="N73" s="55"/>
      <c r="O73" s="56"/>
      <c r="P73" s="125">
        <f t="shared" si="7"/>
        <v>3</v>
      </c>
      <c r="Q73" s="125">
        <f t="shared" si="8"/>
        <v>45</v>
      </c>
    </row>
    <row r="74" spans="1:17" ht="12.75">
      <c r="A74" s="46"/>
      <c r="B74" s="73">
        <v>22</v>
      </c>
      <c r="C74" s="121" t="s">
        <v>103</v>
      </c>
      <c r="D74" s="74">
        <v>3</v>
      </c>
      <c r="E74" s="54">
        <v>1</v>
      </c>
      <c r="F74" s="55"/>
      <c r="G74" s="55">
        <v>2</v>
      </c>
      <c r="H74" s="55"/>
      <c r="I74" s="58"/>
      <c r="J74" s="74"/>
      <c r="K74" s="54"/>
      <c r="L74" s="55"/>
      <c r="M74" s="55"/>
      <c r="N74" s="55"/>
      <c r="O74" s="56"/>
      <c r="P74" s="125">
        <f t="shared" si="7"/>
        <v>3</v>
      </c>
      <c r="Q74" s="125">
        <f t="shared" si="8"/>
        <v>45</v>
      </c>
    </row>
    <row r="75" spans="1:17" ht="12.75">
      <c r="A75" s="46"/>
      <c r="B75" s="73">
        <v>23</v>
      </c>
      <c r="C75" s="121" t="s">
        <v>104</v>
      </c>
      <c r="D75" s="57">
        <v>2</v>
      </c>
      <c r="E75" s="75">
        <v>1</v>
      </c>
      <c r="F75" s="55"/>
      <c r="G75" s="55"/>
      <c r="H75" s="55"/>
      <c r="I75" s="58">
        <v>1</v>
      </c>
      <c r="J75" s="57"/>
      <c r="K75" s="75"/>
      <c r="L75" s="55"/>
      <c r="M75" s="55"/>
      <c r="N75" s="55"/>
      <c r="O75" s="56"/>
      <c r="P75" s="125">
        <f t="shared" si="7"/>
        <v>2</v>
      </c>
      <c r="Q75" s="125">
        <f t="shared" si="8"/>
        <v>30</v>
      </c>
    </row>
    <row r="76" spans="1:17" ht="12.75">
      <c r="A76" s="46"/>
      <c r="B76" s="73">
        <v>24</v>
      </c>
      <c r="C76" s="121" t="s">
        <v>105</v>
      </c>
      <c r="D76" s="57"/>
      <c r="E76" s="54"/>
      <c r="F76" s="55"/>
      <c r="G76" s="55"/>
      <c r="H76" s="55"/>
      <c r="I76" s="58"/>
      <c r="J76" s="74">
        <v>3</v>
      </c>
      <c r="K76" s="54">
        <v>2</v>
      </c>
      <c r="L76" s="55"/>
      <c r="M76" s="55">
        <v>1</v>
      </c>
      <c r="N76" s="55"/>
      <c r="O76" s="56"/>
      <c r="P76" s="125">
        <f t="shared" si="7"/>
        <v>3</v>
      </c>
      <c r="Q76" s="125">
        <f t="shared" si="8"/>
        <v>45</v>
      </c>
    </row>
    <row r="77" spans="1:17" ht="12.75">
      <c r="A77" s="46"/>
      <c r="B77" s="73">
        <v>25</v>
      </c>
      <c r="C77" s="121" t="s">
        <v>106</v>
      </c>
      <c r="D77" s="57">
        <v>2</v>
      </c>
      <c r="E77" s="54">
        <v>2</v>
      </c>
      <c r="F77" s="55"/>
      <c r="G77" s="55">
        <v>1</v>
      </c>
      <c r="H77" s="55"/>
      <c r="I77" s="58"/>
      <c r="J77" s="57"/>
      <c r="K77" s="54"/>
      <c r="L77" s="55"/>
      <c r="M77" s="55"/>
      <c r="N77" s="55"/>
      <c r="O77" s="56"/>
      <c r="P77" s="125">
        <f t="shared" si="7"/>
        <v>2</v>
      </c>
      <c r="Q77" s="125">
        <f t="shared" si="8"/>
        <v>45</v>
      </c>
    </row>
    <row r="78" spans="1:17" ht="12.75">
      <c r="A78" s="46"/>
      <c r="B78" s="73">
        <v>26</v>
      </c>
      <c r="C78" s="121" t="s">
        <v>107</v>
      </c>
      <c r="D78" s="57"/>
      <c r="E78" s="54"/>
      <c r="F78" s="55"/>
      <c r="G78" s="55"/>
      <c r="H78" s="55"/>
      <c r="I78" s="58"/>
      <c r="J78" s="74">
        <v>2</v>
      </c>
      <c r="K78" s="54">
        <v>1</v>
      </c>
      <c r="L78" s="55"/>
      <c r="M78" s="55">
        <v>1</v>
      </c>
      <c r="N78" s="55"/>
      <c r="O78" s="56"/>
      <c r="P78" s="125">
        <f t="shared" si="7"/>
        <v>2</v>
      </c>
      <c r="Q78" s="125">
        <f t="shared" si="8"/>
        <v>30</v>
      </c>
    </row>
    <row r="79" spans="1:17" ht="12.75">
      <c r="A79" s="46"/>
      <c r="B79" s="73">
        <v>27</v>
      </c>
      <c r="C79" s="121" t="s">
        <v>108</v>
      </c>
      <c r="D79" s="57">
        <v>3</v>
      </c>
      <c r="E79" s="76">
        <v>1</v>
      </c>
      <c r="F79" s="55"/>
      <c r="G79" s="55">
        <v>1</v>
      </c>
      <c r="H79" s="55"/>
      <c r="I79" s="58"/>
      <c r="J79" s="57"/>
      <c r="K79" s="54"/>
      <c r="L79" s="55"/>
      <c r="M79" s="55"/>
      <c r="N79" s="55"/>
      <c r="O79" s="56"/>
      <c r="P79" s="125">
        <f t="shared" si="7"/>
        <v>3</v>
      </c>
      <c r="Q79" s="125">
        <f t="shared" si="8"/>
        <v>30</v>
      </c>
    </row>
    <row r="80" spans="1:17" ht="12.75">
      <c r="A80" s="46"/>
      <c r="B80" s="127">
        <v>28</v>
      </c>
      <c r="C80" s="128" t="s">
        <v>30</v>
      </c>
      <c r="D80" s="129">
        <v>2</v>
      </c>
      <c r="E80" s="126">
        <v>1</v>
      </c>
      <c r="F80" s="136"/>
      <c r="G80" s="136"/>
      <c r="H80" s="130">
        <v>1</v>
      </c>
      <c r="I80" s="131"/>
      <c r="J80" s="129"/>
      <c r="K80" s="133"/>
      <c r="L80" s="130"/>
      <c r="M80" s="130"/>
      <c r="N80" s="130"/>
      <c r="O80" s="134"/>
      <c r="P80" s="135">
        <f t="shared" si="7"/>
        <v>2</v>
      </c>
      <c r="Q80" s="125">
        <f t="shared" si="8"/>
        <v>30</v>
      </c>
    </row>
    <row r="81" spans="1:17" ht="12.75">
      <c r="A81" s="46"/>
      <c r="B81" s="127">
        <v>29</v>
      </c>
      <c r="C81" s="128" t="s">
        <v>109</v>
      </c>
      <c r="D81" s="132">
        <v>2</v>
      </c>
      <c r="E81" s="126">
        <v>2</v>
      </c>
      <c r="F81" s="136"/>
      <c r="G81" s="136"/>
      <c r="H81" s="136"/>
      <c r="I81" s="246"/>
      <c r="J81" s="132"/>
      <c r="K81" s="133"/>
      <c r="L81" s="130"/>
      <c r="M81" s="130"/>
      <c r="N81" s="130"/>
      <c r="O81" s="134"/>
      <c r="P81" s="135">
        <f t="shared" si="7"/>
        <v>2</v>
      </c>
      <c r="Q81" s="125">
        <f t="shared" si="8"/>
        <v>30</v>
      </c>
    </row>
    <row r="82" spans="1:17" ht="12.75">
      <c r="A82" s="46"/>
      <c r="B82" s="127">
        <v>30</v>
      </c>
      <c r="C82" s="128" t="s">
        <v>110</v>
      </c>
      <c r="D82" s="129"/>
      <c r="E82" s="133"/>
      <c r="F82" s="130"/>
      <c r="G82" s="130"/>
      <c r="H82" s="130"/>
      <c r="I82" s="131"/>
      <c r="J82" s="132">
        <v>2</v>
      </c>
      <c r="K82" s="133">
        <v>1</v>
      </c>
      <c r="L82" s="130"/>
      <c r="M82" s="130">
        <v>1</v>
      </c>
      <c r="N82" s="130"/>
      <c r="O82" s="134"/>
      <c r="P82" s="135">
        <f t="shared" si="7"/>
        <v>2</v>
      </c>
      <c r="Q82" s="135">
        <f t="shared" si="8"/>
        <v>30</v>
      </c>
    </row>
    <row r="83" spans="1:17" ht="12.75">
      <c r="A83" s="46"/>
      <c r="B83" s="47" t="s">
        <v>81</v>
      </c>
      <c r="C83" s="247" t="s">
        <v>120</v>
      </c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69"/>
      <c r="Q83" s="248"/>
    </row>
    <row r="84" spans="1:17" ht="12.75">
      <c r="A84" s="46"/>
      <c r="B84" s="249">
        <v>31</v>
      </c>
      <c r="C84" s="250" t="s">
        <v>111</v>
      </c>
      <c r="D84" s="95"/>
      <c r="E84" s="251"/>
      <c r="F84" s="252"/>
      <c r="G84" s="252"/>
      <c r="H84" s="252"/>
      <c r="I84" s="253"/>
      <c r="J84" s="95">
        <v>2</v>
      </c>
      <c r="K84" s="251">
        <v>2</v>
      </c>
      <c r="L84" s="252"/>
      <c r="M84" s="252"/>
      <c r="N84" s="252"/>
      <c r="O84" s="254"/>
      <c r="P84" s="255">
        <f>D84+J84</f>
        <v>2</v>
      </c>
      <c r="Q84" s="255">
        <f>15*(E84+F84+G84+H84+I84+K84+L84+M84+N84+O84)</f>
        <v>30</v>
      </c>
    </row>
    <row r="85" spans="1:17" ht="12.75">
      <c r="A85" s="46"/>
      <c r="B85" s="256"/>
      <c r="C85" s="257" t="s">
        <v>34</v>
      </c>
      <c r="D85" s="258">
        <f>SUM(D68:D84)</f>
        <v>27</v>
      </c>
      <c r="E85" s="259">
        <f aca="true" t="shared" si="9" ref="E85:O85">SUM(E68:E84)</f>
        <v>18</v>
      </c>
      <c r="F85" s="260">
        <f t="shared" si="9"/>
        <v>0</v>
      </c>
      <c r="G85" s="260">
        <f t="shared" si="9"/>
        <v>7</v>
      </c>
      <c r="H85" s="260">
        <f t="shared" si="9"/>
        <v>1</v>
      </c>
      <c r="I85" s="261">
        <f t="shared" si="9"/>
        <v>1</v>
      </c>
      <c r="J85" s="258">
        <f t="shared" si="9"/>
        <v>9</v>
      </c>
      <c r="K85" s="259">
        <f t="shared" si="9"/>
        <v>6</v>
      </c>
      <c r="L85" s="260">
        <f t="shared" si="9"/>
        <v>0</v>
      </c>
      <c r="M85" s="260">
        <f t="shared" si="9"/>
        <v>3</v>
      </c>
      <c r="N85" s="260">
        <f t="shared" si="9"/>
        <v>0</v>
      </c>
      <c r="O85" s="262">
        <f t="shared" si="9"/>
        <v>0</v>
      </c>
      <c r="P85" s="263">
        <f>SUM(P68:P82)+P84</f>
        <v>36</v>
      </c>
      <c r="Q85" s="263">
        <f>SUM(Q68:Q84)</f>
        <v>540</v>
      </c>
    </row>
    <row r="86" spans="1:17" ht="12.75">
      <c r="A86" s="1"/>
      <c r="B86" s="240"/>
      <c r="C86" s="241" t="s">
        <v>112</v>
      </c>
      <c r="D86" s="212"/>
      <c r="E86" s="329">
        <f>SUM(E85:I85)</f>
        <v>27</v>
      </c>
      <c r="F86" s="329"/>
      <c r="G86" s="329"/>
      <c r="H86" s="329"/>
      <c r="I86" s="329"/>
      <c r="J86" s="212"/>
      <c r="K86" s="329">
        <f>SUM(K85:O85)</f>
        <v>9</v>
      </c>
      <c r="L86" s="329"/>
      <c r="M86" s="329"/>
      <c r="N86" s="329"/>
      <c r="O86" s="329"/>
      <c r="P86" s="242">
        <f>P85</f>
        <v>36</v>
      </c>
      <c r="Q86" s="242">
        <f>Q85</f>
        <v>540</v>
      </c>
    </row>
    <row r="87" spans="1:17" ht="12.75">
      <c r="A87" s="1"/>
      <c r="B87" s="240"/>
      <c r="C87" s="241" t="s">
        <v>64</v>
      </c>
      <c r="D87" s="212">
        <f>D85+D65</f>
        <v>30</v>
      </c>
      <c r="E87" s="329">
        <f>E65+E86</f>
        <v>30</v>
      </c>
      <c r="F87" s="329"/>
      <c r="G87" s="329"/>
      <c r="H87" s="329"/>
      <c r="I87" s="329"/>
      <c r="J87" s="212">
        <f>J65+J85</f>
        <v>30</v>
      </c>
      <c r="K87" s="329">
        <f>K65+K86</f>
        <v>12</v>
      </c>
      <c r="L87" s="329"/>
      <c r="M87" s="329"/>
      <c r="N87" s="329"/>
      <c r="O87" s="329"/>
      <c r="P87" s="243">
        <f>D87+J87</f>
        <v>60</v>
      </c>
      <c r="Q87" s="243">
        <f>15*(K87+E87)</f>
        <v>630</v>
      </c>
    </row>
    <row r="88" spans="2:17" ht="12.75">
      <c r="B88" s="244"/>
      <c r="C88" s="245" t="s">
        <v>94</v>
      </c>
      <c r="D88" s="330">
        <v>3</v>
      </c>
      <c r="E88" s="330"/>
      <c r="F88" s="330"/>
      <c r="G88" s="330"/>
      <c r="H88" s="330"/>
      <c r="I88" s="330"/>
      <c r="J88" s="331">
        <v>0</v>
      </c>
      <c r="K88" s="331"/>
      <c r="L88" s="331"/>
      <c r="M88" s="331"/>
      <c r="N88" s="331"/>
      <c r="O88" s="331"/>
      <c r="P88" s="332">
        <f>D88+J88</f>
        <v>3</v>
      </c>
      <c r="Q88" s="332"/>
    </row>
  </sheetData>
  <sheetProtection selectLockedCells="1" selectUnlockedCells="1"/>
  <mergeCells count="71">
    <mergeCell ref="P88:Q88"/>
    <mergeCell ref="D83:O83"/>
    <mergeCell ref="E86:I86"/>
    <mergeCell ref="K86:O86"/>
    <mergeCell ref="E87:I87"/>
    <mergeCell ref="K87:O87"/>
    <mergeCell ref="D88:I88"/>
    <mergeCell ref="J88:O88"/>
    <mergeCell ref="E65:I65"/>
    <mergeCell ref="K65:O65"/>
    <mergeCell ref="E66:I66"/>
    <mergeCell ref="K66:O66"/>
    <mergeCell ref="E67:I67"/>
    <mergeCell ref="K67:O67"/>
    <mergeCell ref="B61:Q61"/>
    <mergeCell ref="B62:B64"/>
    <mergeCell ref="C62:C64"/>
    <mergeCell ref="D62:O62"/>
    <mergeCell ref="P62:Q62"/>
    <mergeCell ref="D63:I63"/>
    <mergeCell ref="J63:O63"/>
    <mergeCell ref="P63:Q63"/>
    <mergeCell ref="E58:I58"/>
    <mergeCell ref="K58:O58"/>
    <mergeCell ref="D59:I59"/>
    <mergeCell ref="J59:O59"/>
    <mergeCell ref="P59:Q59"/>
    <mergeCell ref="B60:Q60"/>
    <mergeCell ref="E50:I50"/>
    <mergeCell ref="K50:O50"/>
    <mergeCell ref="E53:I53"/>
    <mergeCell ref="K53:O53"/>
    <mergeCell ref="E57:I57"/>
    <mergeCell ref="K57:O57"/>
    <mergeCell ref="E37:I37"/>
    <mergeCell ref="K37:O37"/>
    <mergeCell ref="E38:I38"/>
    <mergeCell ref="K38:O38"/>
    <mergeCell ref="E39:I39"/>
    <mergeCell ref="K39:O39"/>
    <mergeCell ref="B33:Q33"/>
    <mergeCell ref="D34:O34"/>
    <mergeCell ref="P34:Q34"/>
    <mergeCell ref="D35:I35"/>
    <mergeCell ref="J35:O35"/>
    <mergeCell ref="P35:Q35"/>
    <mergeCell ref="E30:I30"/>
    <mergeCell ref="K30:O30"/>
    <mergeCell ref="D31:I31"/>
    <mergeCell ref="J31:O31"/>
    <mergeCell ref="P31:Q31"/>
    <mergeCell ref="B32:Q32"/>
    <mergeCell ref="E12:I12"/>
    <mergeCell ref="K12:O12"/>
    <mergeCell ref="E13:I13"/>
    <mergeCell ref="K13:O13"/>
    <mergeCell ref="E29:I29"/>
    <mergeCell ref="K29:O29"/>
    <mergeCell ref="B9:B11"/>
    <mergeCell ref="C9:C11"/>
    <mergeCell ref="D9:O9"/>
    <mergeCell ref="P9:Q9"/>
    <mergeCell ref="D10:I10"/>
    <mergeCell ref="J10:O10"/>
    <mergeCell ref="P10:Q10"/>
    <mergeCell ref="B3:D3"/>
    <mergeCell ref="B4:D4"/>
    <mergeCell ref="B6:AU6"/>
    <mergeCell ref="B7:Q7"/>
    <mergeCell ref="B8:Q8"/>
    <mergeCell ref="C5:R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145" r:id="rId1"/>
  <rowBreaks count="2" manualBreakCount="2">
    <brk id="31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Hetmańczyk</dc:creator>
  <cp:keywords/>
  <dc:description/>
  <cp:lastModifiedBy>Piotr Holajn</cp:lastModifiedBy>
  <cp:lastPrinted>2015-07-07T09:44:46Z</cp:lastPrinted>
  <dcterms:created xsi:type="dcterms:W3CDTF">2015-07-06T09:25:08Z</dcterms:created>
  <dcterms:modified xsi:type="dcterms:W3CDTF">2016-04-25T09:34:44Z</dcterms:modified>
  <cp:category/>
  <cp:version/>
  <cp:contentType/>
  <cp:contentStatus/>
</cp:coreProperties>
</file>