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75" windowWidth="14940" windowHeight="6495" tabRatio="643" activeTab="0"/>
  </bookViews>
  <sheets>
    <sheet name="II st. (RE) (Nstacj)" sheetId="1" r:id="rId1"/>
  </sheets>
  <definedNames>
    <definedName name="_xlnm.Print_Area" localSheetId="0">'II st. (RE) (Nstacj)'!$A$1:$AK$63</definedName>
  </definedNames>
  <calcPr fullCalcOnLoad="1"/>
</workbook>
</file>

<file path=xl/sharedStrings.xml><?xml version="1.0" encoding="utf-8"?>
<sst xmlns="http://schemas.openxmlformats.org/spreadsheetml/2006/main" count="127" uniqueCount="95">
  <si>
    <t>Lp.</t>
  </si>
  <si>
    <t>Razem</t>
  </si>
  <si>
    <t>Wykłady</t>
  </si>
  <si>
    <t>Ćwiczenia</t>
  </si>
  <si>
    <t>Laborat.</t>
  </si>
  <si>
    <t>Seminaria</t>
  </si>
  <si>
    <t>Projekty</t>
  </si>
  <si>
    <t>w tym</t>
  </si>
  <si>
    <t>Godziny</t>
  </si>
  <si>
    <t>W</t>
  </si>
  <si>
    <t>Ć</t>
  </si>
  <si>
    <t>L</t>
  </si>
  <si>
    <t>P</t>
  </si>
  <si>
    <t>S</t>
  </si>
  <si>
    <t>ROZKLAD ZAJĘC PROGRAMOWYCH NA SEMESTRY</t>
  </si>
  <si>
    <t>I</t>
  </si>
  <si>
    <t>II</t>
  </si>
  <si>
    <t>III</t>
  </si>
  <si>
    <t>IV</t>
  </si>
  <si>
    <t>ROZKŁAD ZAJĘĆ</t>
  </si>
  <si>
    <t>Liczba</t>
  </si>
  <si>
    <t>Egzaminów</t>
  </si>
  <si>
    <t>Zaliczeń</t>
  </si>
  <si>
    <t>Praktyki</t>
  </si>
  <si>
    <t>Oznaczenia</t>
  </si>
  <si>
    <t>E</t>
  </si>
  <si>
    <t>Elektronika</t>
  </si>
  <si>
    <t>ECTS</t>
  </si>
  <si>
    <t>Suma ECTS</t>
  </si>
  <si>
    <t>Język obcy</t>
  </si>
  <si>
    <t xml:space="preserve">Język obcy </t>
  </si>
  <si>
    <t>Zarządzanie strategiczne</t>
  </si>
  <si>
    <t>Mechanika techniczna</t>
  </si>
  <si>
    <t>Informatyka techniczna</t>
  </si>
  <si>
    <t>Teoria maszyn i mechanizmów</t>
  </si>
  <si>
    <t>Analiza aktuatorów w ujęciu polowym</t>
  </si>
  <si>
    <t>Robotyka niekonwencjonalna</t>
  </si>
  <si>
    <t>Pneumatyczne i hydrauliczne systemy mechatroniczne</t>
  </si>
  <si>
    <t>Przetwarzanie i wizualizacja danych pomiarowych</t>
  </si>
  <si>
    <t>Synteza układów elektrycznych i mechatronicznych</t>
  </si>
  <si>
    <t>Praca przejściowa</t>
  </si>
  <si>
    <t>Systemy mikro-elektro-mechaniczne</t>
  </si>
  <si>
    <t>Techniki laserowe w mechatronice</t>
  </si>
  <si>
    <t>Technika światłowodowa i optosensoryka</t>
  </si>
  <si>
    <t>Szybkie prototypowanie systemów mechatronicznych</t>
  </si>
  <si>
    <t>Nepędy liniowe i wyrzutnie elektromagnetyczne</t>
  </si>
  <si>
    <t>Niekonwencjonalne źródła energii</t>
  </si>
  <si>
    <t>Metodologia pracy badawczej i seminarium dyplomowe</t>
  </si>
  <si>
    <t>Praca dyplomowa</t>
  </si>
  <si>
    <t>Selected Problems of Robotics</t>
  </si>
  <si>
    <t>Systemy automatyki budynkowej</t>
  </si>
  <si>
    <t>Sterowanie systemów mechatronicznych przez Internet</t>
  </si>
  <si>
    <t>Obieralne</t>
  </si>
  <si>
    <t>O1</t>
  </si>
  <si>
    <t>O2</t>
  </si>
  <si>
    <t>O3</t>
  </si>
  <si>
    <t>O4</t>
  </si>
  <si>
    <t>O5</t>
  </si>
  <si>
    <t>O6</t>
  </si>
  <si>
    <t>O7</t>
  </si>
  <si>
    <t>O8</t>
  </si>
  <si>
    <t>Selected Problems of Mechatronics</t>
  </si>
  <si>
    <t>Mechatronika przemysłowa</t>
  </si>
  <si>
    <r>
      <t xml:space="preserve">DLA KIERUNKU:  </t>
    </r>
    <r>
      <rPr>
        <b/>
        <sz val="10"/>
        <rFont val="Arial CE"/>
        <family val="0"/>
      </rPr>
      <t>MECHATRONIKA</t>
    </r>
  </si>
  <si>
    <r>
      <t xml:space="preserve">SPECJALNOŚĆ: </t>
    </r>
    <r>
      <rPr>
        <b/>
        <sz val="10"/>
        <rFont val="Arial CE"/>
        <family val="0"/>
      </rPr>
      <t>ZASTOSOWANIA MECHATRONIKI W INŻYNIERII ELEKTRYCZNEJ</t>
    </r>
  </si>
  <si>
    <r>
      <t>Tryb:</t>
    </r>
    <r>
      <rPr>
        <b/>
        <sz val="10"/>
        <rFont val="Arial CE"/>
        <family val="0"/>
      </rPr>
      <t xml:space="preserve"> Niestacjonarne (Zaoczne)</t>
    </r>
  </si>
  <si>
    <t>Theory of Electromechanical Systems (ANG)</t>
  </si>
  <si>
    <t>Sztuczna inteligencja</t>
  </si>
  <si>
    <t>O9</t>
  </si>
  <si>
    <t>O10</t>
  </si>
  <si>
    <t>CAD układów regulacji</t>
  </si>
  <si>
    <t>Materiały SMART i nowoczesne technologie w mechatronice</t>
  </si>
  <si>
    <t>Aplikacje materiałów typu SMART w mechatronice</t>
  </si>
  <si>
    <t>Nr</t>
  </si>
  <si>
    <t>Nazwa modułu</t>
  </si>
  <si>
    <t>Zestawienie modułów obieralnych</t>
  </si>
  <si>
    <t>% wszystkich ECTS</t>
  </si>
  <si>
    <t>RAZEM ECTS</t>
  </si>
  <si>
    <t>Moduły nietechniczne</t>
  </si>
  <si>
    <t>Moduły specjalnościowe obligatoryjne</t>
  </si>
  <si>
    <t>Moduły specjalnościowe obieralne (4 z 8)</t>
  </si>
  <si>
    <t>Inne moduły</t>
  </si>
  <si>
    <t>Moduł angielski obieralny</t>
  </si>
  <si>
    <t>Moduły specjalnościowe obieralne</t>
  </si>
  <si>
    <t>O9-O10</t>
  </si>
  <si>
    <t>O1-O8</t>
  </si>
  <si>
    <t>Moduły kierunkowe</t>
  </si>
  <si>
    <t>Moduł w języku angielskim - obieralny (1 z 2)</t>
  </si>
  <si>
    <t>Liczba godzin na semestr</t>
  </si>
  <si>
    <t>Strategie osiągania przewagi konkurencyjnej</t>
  </si>
  <si>
    <t>PLAN STUDIÓW II STOPNIA</t>
  </si>
  <si>
    <t>1a</t>
  </si>
  <si>
    <t>Wychowanie fizyczne</t>
  </si>
  <si>
    <t>Obowiązuje od rocznika 2015/2016</t>
  </si>
  <si>
    <t>Zatwierdzone uchwała Rady Wydziału 29.9.2015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</si>
</sst>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vertAlign val="superscript"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8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8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Alignment="1">
      <alignment horizontal="left"/>
    </xf>
    <xf numFmtId="0" fontId="0" fillId="0" borderId="26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0" fontId="8" fillId="0" borderId="38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right"/>
    </xf>
    <xf numFmtId="0" fontId="1" fillId="0" borderId="38" xfId="0" applyFont="1" applyBorder="1" applyAlignment="1">
      <alignment/>
    </xf>
    <xf numFmtId="0" fontId="0" fillId="0" borderId="2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textRotation="90"/>
    </xf>
    <xf numFmtId="0" fontId="4" fillId="0" borderId="13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32" xfId="0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43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 applyAlignment="1">
      <alignment horizontal="center" vertical="center" textRotation="90"/>
    </xf>
    <xf numFmtId="0" fontId="0" fillId="0" borderId="61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9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0" borderId="43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64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6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9" fontId="2" fillId="0" borderId="13" xfId="54" applyFont="1" applyBorder="1" applyAlignment="1">
      <alignment horizontal="center"/>
    </xf>
    <xf numFmtId="9" fontId="0" fillId="0" borderId="65" xfId="54" applyFont="1" applyBorder="1" applyAlignment="1">
      <alignment horizontal="center" vertical="center"/>
    </xf>
    <xf numFmtId="9" fontId="0" fillId="0" borderId="14" xfId="54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9" fontId="0" fillId="0" borderId="41" xfId="54" applyFont="1" applyBorder="1" applyAlignment="1">
      <alignment horizontal="center" vertical="center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tabSelected="1" zoomScale="70" zoomScaleNormal="70" zoomScaleSheetLayoutView="100" zoomScalePageLayoutView="0" workbookViewId="0" topLeftCell="A1">
      <selection activeCell="N62" sqref="N62"/>
    </sheetView>
  </sheetViews>
  <sheetFormatPr defaultColWidth="9.00390625" defaultRowHeight="12.75"/>
  <cols>
    <col min="1" max="1" width="5.125" style="11" customWidth="1"/>
    <col min="2" max="2" width="13.625" style="0" customWidth="1"/>
    <col min="3" max="3" width="39.375" style="0" customWidth="1"/>
    <col min="4" max="4" width="4.875" style="1" customWidth="1"/>
    <col min="5" max="5" width="4.375" style="0" bestFit="1" customWidth="1"/>
    <col min="6" max="6" width="3.625" style="0" customWidth="1"/>
    <col min="7" max="7" width="4.25390625" style="0" customWidth="1"/>
    <col min="8" max="8" width="4.75390625" style="0" bestFit="1" customWidth="1"/>
    <col min="9" max="9" width="4.375" style="0" bestFit="1" customWidth="1"/>
    <col min="10" max="10" width="3.625" style="2" bestFit="1" customWidth="1"/>
    <col min="11" max="11" width="1.25" style="9" customWidth="1"/>
    <col min="12" max="12" width="3.25390625" style="0" customWidth="1"/>
    <col min="13" max="14" width="3.25390625" style="0" bestFit="1" customWidth="1"/>
    <col min="15" max="15" width="2.625" style="0" bestFit="1" customWidth="1"/>
    <col min="16" max="16" width="4.75390625" style="0" customWidth="1"/>
    <col min="17" max="17" width="3.625" style="2" bestFit="1" customWidth="1"/>
    <col min="18" max="18" width="1.37890625" style="3" customWidth="1"/>
    <col min="19" max="19" width="3.25390625" style="0" bestFit="1" customWidth="1"/>
    <col min="20" max="20" width="3.00390625" style="0" customWidth="1"/>
    <col min="21" max="21" width="3.125" style="0" customWidth="1"/>
    <col min="22" max="22" width="3.25390625" style="0" bestFit="1" customWidth="1"/>
    <col min="23" max="23" width="4.375" style="0" customWidth="1"/>
    <col min="24" max="24" width="3.125" style="2" customWidth="1"/>
    <col min="25" max="25" width="1.75390625" style="3" customWidth="1"/>
    <col min="26" max="27" width="3.25390625" style="0" bestFit="1" customWidth="1"/>
    <col min="28" max="28" width="3.625" style="0" bestFit="1" customWidth="1"/>
    <col min="29" max="29" width="3.25390625" style="0" bestFit="1" customWidth="1"/>
    <col min="30" max="30" width="5.125" style="0" customWidth="1"/>
    <col min="31" max="31" width="3.125" style="2" customWidth="1"/>
    <col min="32" max="32" width="1.75390625" style="3" customWidth="1"/>
    <col min="33" max="33" width="2.125" style="0" customWidth="1"/>
    <col min="34" max="34" width="2.375" style="0" customWidth="1"/>
    <col min="35" max="35" width="3.625" style="0" bestFit="1" customWidth="1"/>
    <col min="36" max="36" width="3.25390625" style="0" bestFit="1" customWidth="1"/>
    <col min="37" max="37" width="5.125" style="0" customWidth="1"/>
  </cols>
  <sheetData>
    <row r="1" spans="4:37" ht="16.5" thickBot="1">
      <c r="D1" s="155" t="s">
        <v>90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7"/>
    </row>
    <row r="2" spans="1:37" ht="13.5" thickBot="1">
      <c r="A2" s="216" t="s">
        <v>94</v>
      </c>
      <c r="B2" s="217"/>
      <c r="C2" s="218"/>
      <c r="D2" s="158" t="s">
        <v>63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18" t="s">
        <v>65</v>
      </c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20"/>
    </row>
    <row r="3" spans="1:37" ht="13.5" thickBot="1">
      <c r="A3" s="219" t="s">
        <v>93</v>
      </c>
      <c r="B3" s="220"/>
      <c r="C3" s="221"/>
      <c r="D3" s="160" t="s">
        <v>64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2"/>
    </row>
    <row r="4" spans="1:37" ht="13.5" thickBot="1">
      <c r="A4" s="115" t="s">
        <v>19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7"/>
    </row>
    <row r="5" spans="1:37" ht="15" customHeight="1" thickBot="1">
      <c r="A5" s="121" t="s">
        <v>0</v>
      </c>
      <c r="B5" s="167" t="s">
        <v>74</v>
      </c>
      <c r="C5" s="168"/>
      <c r="D5" s="169" t="s">
        <v>8</v>
      </c>
      <c r="E5" s="170"/>
      <c r="F5" s="170"/>
      <c r="G5" s="170"/>
      <c r="H5" s="170"/>
      <c r="I5" s="171"/>
      <c r="J5" s="118" t="s">
        <v>14</v>
      </c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20"/>
    </row>
    <row r="6" spans="1:37" ht="15" customHeight="1">
      <c r="A6" s="121"/>
      <c r="B6" s="167"/>
      <c r="C6" s="168"/>
      <c r="D6" s="172" t="s">
        <v>1</v>
      </c>
      <c r="E6" s="142" t="s">
        <v>7</v>
      </c>
      <c r="F6" s="143"/>
      <c r="G6" s="143"/>
      <c r="H6" s="143"/>
      <c r="I6" s="144"/>
      <c r="J6" s="131" t="s">
        <v>15</v>
      </c>
      <c r="K6" s="132"/>
      <c r="L6" s="132"/>
      <c r="M6" s="132"/>
      <c r="N6" s="132"/>
      <c r="O6" s="132"/>
      <c r="P6" s="133"/>
      <c r="Q6" s="131" t="s">
        <v>16</v>
      </c>
      <c r="R6" s="132"/>
      <c r="S6" s="132"/>
      <c r="T6" s="132"/>
      <c r="U6" s="132"/>
      <c r="V6" s="132"/>
      <c r="W6" s="133"/>
      <c r="X6" s="132" t="s">
        <v>17</v>
      </c>
      <c r="Y6" s="132"/>
      <c r="Z6" s="132"/>
      <c r="AA6" s="132"/>
      <c r="AB6" s="132"/>
      <c r="AC6" s="132"/>
      <c r="AD6" s="132"/>
      <c r="AE6" s="131" t="s">
        <v>18</v>
      </c>
      <c r="AF6" s="132"/>
      <c r="AG6" s="132"/>
      <c r="AH6" s="132"/>
      <c r="AI6" s="132"/>
      <c r="AJ6" s="132"/>
      <c r="AK6" s="133"/>
    </row>
    <row r="7" spans="1:37" ht="15" customHeight="1" thickBot="1">
      <c r="A7" s="121"/>
      <c r="B7" s="167"/>
      <c r="C7" s="168"/>
      <c r="D7" s="173"/>
      <c r="E7" s="148" t="s">
        <v>2</v>
      </c>
      <c r="F7" s="150" t="s">
        <v>3</v>
      </c>
      <c r="G7" s="148" t="s">
        <v>4</v>
      </c>
      <c r="H7" s="123" t="s">
        <v>6</v>
      </c>
      <c r="I7" s="145" t="s">
        <v>5</v>
      </c>
      <c r="J7" s="134"/>
      <c r="K7" s="135"/>
      <c r="L7" s="135"/>
      <c r="M7" s="135"/>
      <c r="N7" s="135"/>
      <c r="O7" s="135"/>
      <c r="P7" s="136"/>
      <c r="Q7" s="134"/>
      <c r="R7" s="135"/>
      <c r="S7" s="135"/>
      <c r="T7" s="135"/>
      <c r="U7" s="135"/>
      <c r="V7" s="135"/>
      <c r="W7" s="136"/>
      <c r="X7" s="135"/>
      <c r="Y7" s="135"/>
      <c r="Z7" s="135"/>
      <c r="AA7" s="135"/>
      <c r="AB7" s="135"/>
      <c r="AC7" s="135"/>
      <c r="AD7" s="135"/>
      <c r="AE7" s="134"/>
      <c r="AF7" s="135"/>
      <c r="AG7" s="135"/>
      <c r="AH7" s="135"/>
      <c r="AI7" s="135"/>
      <c r="AJ7" s="135"/>
      <c r="AK7" s="136"/>
    </row>
    <row r="8" spans="1:37" ht="15" customHeight="1" thickBot="1">
      <c r="A8" s="121"/>
      <c r="B8" s="167"/>
      <c r="C8" s="168"/>
      <c r="D8" s="173"/>
      <c r="E8" s="148"/>
      <c r="F8" s="151"/>
      <c r="G8" s="153"/>
      <c r="H8" s="124"/>
      <c r="I8" s="146"/>
      <c r="J8" s="128" t="s">
        <v>88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30"/>
    </row>
    <row r="9" spans="1:38" ht="15" customHeight="1" thickBot="1">
      <c r="A9" s="122"/>
      <c r="B9" s="135"/>
      <c r="C9" s="136"/>
      <c r="D9" s="174"/>
      <c r="E9" s="149"/>
      <c r="F9" s="152"/>
      <c r="G9" s="154"/>
      <c r="H9" s="125"/>
      <c r="I9" s="147"/>
      <c r="J9" s="118" t="s">
        <v>9</v>
      </c>
      <c r="K9" s="137"/>
      <c r="L9" s="7" t="s">
        <v>10</v>
      </c>
      <c r="M9" s="5" t="s">
        <v>11</v>
      </c>
      <c r="N9" s="7" t="s">
        <v>12</v>
      </c>
      <c r="O9" s="6" t="s">
        <v>13</v>
      </c>
      <c r="P9" s="21" t="s">
        <v>27</v>
      </c>
      <c r="Q9" s="118" t="s">
        <v>9</v>
      </c>
      <c r="R9" s="119"/>
      <c r="S9" s="7" t="s">
        <v>10</v>
      </c>
      <c r="T9" s="5" t="s">
        <v>11</v>
      </c>
      <c r="U9" s="7" t="s">
        <v>12</v>
      </c>
      <c r="V9" s="22" t="s">
        <v>13</v>
      </c>
      <c r="W9" s="15" t="s">
        <v>27</v>
      </c>
      <c r="X9" s="118" t="s">
        <v>9</v>
      </c>
      <c r="Y9" s="137"/>
      <c r="Z9" s="7" t="s">
        <v>10</v>
      </c>
      <c r="AA9" s="5" t="s">
        <v>11</v>
      </c>
      <c r="AB9" s="7" t="s">
        <v>12</v>
      </c>
      <c r="AC9" s="6" t="s">
        <v>13</v>
      </c>
      <c r="AD9" s="23" t="s">
        <v>27</v>
      </c>
      <c r="AE9" s="118" t="s">
        <v>9</v>
      </c>
      <c r="AF9" s="137"/>
      <c r="AG9" s="7" t="s">
        <v>10</v>
      </c>
      <c r="AH9" s="5" t="s">
        <v>11</v>
      </c>
      <c r="AI9" s="7" t="s">
        <v>12</v>
      </c>
      <c r="AJ9" s="6" t="s">
        <v>13</v>
      </c>
      <c r="AK9" s="15" t="s">
        <v>27</v>
      </c>
      <c r="AL9" s="102"/>
    </row>
    <row r="10" spans="1:41" ht="15" customHeight="1" thickBot="1">
      <c r="A10" s="17"/>
      <c r="B10" s="163" t="s">
        <v>78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02"/>
      <c r="AO10" s="1"/>
    </row>
    <row r="11" spans="1:41" ht="15" customHeight="1" thickBot="1">
      <c r="A11" s="17">
        <v>1</v>
      </c>
      <c r="B11" s="214" t="s">
        <v>30</v>
      </c>
      <c r="C11" s="215"/>
      <c r="D11" s="24">
        <f>E11+F11+G11+H11+I11</f>
        <v>36</v>
      </c>
      <c r="E11" s="51">
        <f>(J11+Q11+X11)</f>
        <v>0</v>
      </c>
      <c r="F11" s="51">
        <f>(L11+S11+Z11)</f>
        <v>36</v>
      </c>
      <c r="G11" s="51">
        <f>(M11+T11+AA11)</f>
        <v>0</v>
      </c>
      <c r="H11" s="51">
        <f>(N11+U11+AB11)</f>
        <v>0</v>
      </c>
      <c r="I11" s="52">
        <f>(O11+V11+AC11)</f>
        <v>0</v>
      </c>
      <c r="J11" s="27"/>
      <c r="K11" s="28"/>
      <c r="L11" s="25"/>
      <c r="M11" s="25"/>
      <c r="N11" s="25"/>
      <c r="O11" s="29"/>
      <c r="P11" s="60"/>
      <c r="Q11" s="27"/>
      <c r="R11" s="28"/>
      <c r="S11" s="25">
        <v>18</v>
      </c>
      <c r="T11" s="25"/>
      <c r="U11" s="25"/>
      <c r="V11" s="29"/>
      <c r="W11" s="97">
        <v>2</v>
      </c>
      <c r="X11" s="30"/>
      <c r="Y11" s="31"/>
      <c r="Z11" s="25">
        <v>18</v>
      </c>
      <c r="AA11" s="25"/>
      <c r="AB11" s="25"/>
      <c r="AC11" s="29"/>
      <c r="AD11" s="96">
        <v>2</v>
      </c>
      <c r="AE11" s="30"/>
      <c r="AF11" s="32"/>
      <c r="AG11" s="25"/>
      <c r="AH11" s="25"/>
      <c r="AI11" s="25"/>
      <c r="AJ11" s="26"/>
      <c r="AK11" s="101"/>
      <c r="AL11" s="102"/>
      <c r="AO11" s="1"/>
    </row>
    <row r="12" spans="1:41" ht="14.25" thickBot="1">
      <c r="A12" s="103" t="s">
        <v>91</v>
      </c>
      <c r="B12" s="126" t="s">
        <v>92</v>
      </c>
      <c r="C12" s="127"/>
      <c r="D12" s="104">
        <f>E12+F12+G12+H12+I12</f>
        <v>8</v>
      </c>
      <c r="E12" s="105">
        <f>(J12+Q12+X12)</f>
        <v>0</v>
      </c>
      <c r="F12" s="105">
        <v>8</v>
      </c>
      <c r="G12" s="105">
        <f>(M12+T12+AA12)</f>
        <v>0</v>
      </c>
      <c r="H12" s="105">
        <f>(N12+U12+AB12)</f>
        <v>0</v>
      </c>
      <c r="I12" s="106">
        <f>(O12+V12+AC12)</f>
        <v>0</v>
      </c>
      <c r="J12" s="107"/>
      <c r="K12" s="108"/>
      <c r="L12" s="109">
        <v>8</v>
      </c>
      <c r="M12" s="109"/>
      <c r="N12" s="109"/>
      <c r="O12" s="110"/>
      <c r="P12" s="114">
        <v>1</v>
      </c>
      <c r="Q12" s="27"/>
      <c r="R12" s="28"/>
      <c r="S12" s="25"/>
      <c r="T12" s="25"/>
      <c r="U12" s="25"/>
      <c r="V12" s="29"/>
      <c r="W12" s="97"/>
      <c r="X12" s="30"/>
      <c r="Y12" s="31"/>
      <c r="Z12" s="25"/>
      <c r="AA12" s="25"/>
      <c r="AB12" s="25"/>
      <c r="AC12" s="29"/>
      <c r="AD12" s="96"/>
      <c r="AE12" s="30"/>
      <c r="AF12" s="32"/>
      <c r="AG12" s="25"/>
      <c r="AH12" s="25"/>
      <c r="AI12" s="25"/>
      <c r="AJ12" s="26"/>
      <c r="AK12" s="101"/>
      <c r="AL12" s="102"/>
      <c r="AM12" s="2"/>
      <c r="AO12" s="1"/>
    </row>
    <row r="13" spans="1:41" ht="13.5" thickBot="1">
      <c r="A13" s="41"/>
      <c r="B13" s="138" t="s">
        <v>86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02"/>
      <c r="AM13" s="33"/>
      <c r="AO13" s="1"/>
    </row>
    <row r="14" spans="1:41" ht="13.5">
      <c r="A14" s="42">
        <v>2</v>
      </c>
      <c r="B14" s="165" t="s">
        <v>31</v>
      </c>
      <c r="C14" s="166"/>
      <c r="D14" s="34">
        <f>E14+F14+G14+H14+I14</f>
        <v>18</v>
      </c>
      <c r="E14" s="48">
        <f>(J14+Q14+X14+AE14)</f>
        <v>18</v>
      </c>
      <c r="F14" s="48">
        <f>(L14+S14+Z14+AG14)</f>
        <v>0</v>
      </c>
      <c r="G14" s="48">
        <f>(M14+T14+AA14+AH14)</f>
        <v>0</v>
      </c>
      <c r="H14" s="48">
        <f>(N14+U14+AB14+AI14)</f>
        <v>0</v>
      </c>
      <c r="I14" s="73">
        <f>(O14+V14+AC14+AJ14)</f>
        <v>0</v>
      </c>
      <c r="J14" s="62">
        <v>18</v>
      </c>
      <c r="K14" s="74"/>
      <c r="L14" s="48"/>
      <c r="M14" s="62"/>
      <c r="N14" s="48"/>
      <c r="O14" s="64"/>
      <c r="P14" s="62">
        <v>2</v>
      </c>
      <c r="Q14" s="65"/>
      <c r="R14" s="66"/>
      <c r="S14" s="48"/>
      <c r="T14" s="62"/>
      <c r="U14" s="48"/>
      <c r="V14" s="64"/>
      <c r="W14" s="62"/>
      <c r="X14" s="65"/>
      <c r="Y14" s="66"/>
      <c r="Z14" s="48"/>
      <c r="AA14" s="62"/>
      <c r="AB14" s="48"/>
      <c r="AC14" s="64"/>
      <c r="AD14" s="67"/>
      <c r="AE14" s="65"/>
      <c r="AF14" s="66"/>
      <c r="AG14" s="48"/>
      <c r="AH14" s="62"/>
      <c r="AI14" s="48"/>
      <c r="AJ14" s="64"/>
      <c r="AK14" s="62"/>
      <c r="AL14" s="102"/>
      <c r="AO14" s="1"/>
    </row>
    <row r="15" spans="1:41" ht="13.5">
      <c r="A15" s="42">
        <f aca="true" t="shared" si="0" ref="A15:A21">A14+1</f>
        <v>3</v>
      </c>
      <c r="B15" s="175" t="s">
        <v>62</v>
      </c>
      <c r="C15" s="176"/>
      <c r="D15" s="34">
        <f aca="true" t="shared" si="1" ref="D15:D21">E15+F15+G15+H15+I15</f>
        <v>32</v>
      </c>
      <c r="E15" s="48">
        <f aca="true" t="shared" si="2" ref="E15:E21">(J15+Q15+X15+AE15)</f>
        <v>16</v>
      </c>
      <c r="F15" s="48">
        <f aca="true" t="shared" si="3" ref="F15:F21">(L15+S15+Z15+AG15)</f>
        <v>0</v>
      </c>
      <c r="G15" s="48">
        <f aca="true" t="shared" si="4" ref="G15:G21">(M15+T15+AA15+AH15)</f>
        <v>0</v>
      </c>
      <c r="H15" s="48">
        <f aca="true" t="shared" si="5" ref="H15:H21">(N15+U15+AB15+AI15)</f>
        <v>16</v>
      </c>
      <c r="I15" s="49">
        <f aca="true" t="shared" si="6" ref="I15:I21">(O15+V15+AC15+AJ15)</f>
        <v>0</v>
      </c>
      <c r="J15" s="18">
        <v>16</v>
      </c>
      <c r="K15" s="75" t="s">
        <v>25</v>
      </c>
      <c r="L15" s="76"/>
      <c r="M15" s="18"/>
      <c r="N15" s="76">
        <v>16</v>
      </c>
      <c r="O15" s="47"/>
      <c r="P15" s="44">
        <v>5</v>
      </c>
      <c r="Q15" s="46"/>
      <c r="R15" s="77"/>
      <c r="S15" s="76"/>
      <c r="T15" s="18"/>
      <c r="U15" s="76"/>
      <c r="V15" s="47"/>
      <c r="W15" s="18"/>
      <c r="X15" s="46"/>
      <c r="Y15" s="77"/>
      <c r="Z15" s="76"/>
      <c r="AA15" s="18"/>
      <c r="AB15" s="76"/>
      <c r="AC15" s="47"/>
      <c r="AD15" s="78"/>
      <c r="AE15" s="46"/>
      <c r="AF15" s="77"/>
      <c r="AG15" s="76"/>
      <c r="AH15" s="18"/>
      <c r="AI15" s="76"/>
      <c r="AJ15" s="47"/>
      <c r="AK15" s="18"/>
      <c r="AL15" s="102"/>
      <c r="AO15" s="1"/>
    </row>
    <row r="16" spans="1:41" ht="13.5">
      <c r="A16" s="42">
        <f t="shared" si="0"/>
        <v>4</v>
      </c>
      <c r="B16" s="177" t="s">
        <v>32</v>
      </c>
      <c r="C16" s="178"/>
      <c r="D16" s="34">
        <f t="shared" si="1"/>
        <v>32</v>
      </c>
      <c r="E16" s="48">
        <f t="shared" si="2"/>
        <v>16</v>
      </c>
      <c r="F16" s="48">
        <f t="shared" si="3"/>
        <v>16</v>
      </c>
      <c r="G16" s="48">
        <f t="shared" si="4"/>
        <v>0</v>
      </c>
      <c r="H16" s="48">
        <f t="shared" si="5"/>
        <v>0</v>
      </c>
      <c r="I16" s="49">
        <f t="shared" si="6"/>
        <v>0</v>
      </c>
      <c r="J16" s="44">
        <v>16</v>
      </c>
      <c r="K16" s="68" t="s">
        <v>25</v>
      </c>
      <c r="L16" s="39">
        <v>16</v>
      </c>
      <c r="M16" s="44"/>
      <c r="N16" s="39"/>
      <c r="O16" s="45"/>
      <c r="P16" s="44">
        <v>5</v>
      </c>
      <c r="Q16" s="43"/>
      <c r="R16" s="69"/>
      <c r="S16" s="39"/>
      <c r="T16" s="44"/>
      <c r="U16" s="39"/>
      <c r="V16" s="45"/>
      <c r="W16" s="44"/>
      <c r="X16" s="43"/>
      <c r="Y16" s="69"/>
      <c r="Z16" s="39"/>
      <c r="AA16" s="44"/>
      <c r="AB16" s="39"/>
      <c r="AC16" s="45"/>
      <c r="AD16" s="70"/>
      <c r="AE16" s="43"/>
      <c r="AF16" s="69"/>
      <c r="AG16" s="39"/>
      <c r="AH16" s="44"/>
      <c r="AI16" s="39"/>
      <c r="AJ16" s="45"/>
      <c r="AK16" s="44"/>
      <c r="AL16" s="102"/>
      <c r="AO16" s="1"/>
    </row>
    <row r="17" spans="1:41" ht="12.75">
      <c r="A17" s="42">
        <f t="shared" si="0"/>
        <v>5</v>
      </c>
      <c r="B17" s="179" t="s">
        <v>26</v>
      </c>
      <c r="C17" s="180"/>
      <c r="D17" s="34">
        <f t="shared" si="1"/>
        <v>32</v>
      </c>
      <c r="E17" s="48">
        <f t="shared" si="2"/>
        <v>8</v>
      </c>
      <c r="F17" s="48">
        <f t="shared" si="3"/>
        <v>0</v>
      </c>
      <c r="G17" s="48">
        <f t="shared" si="4"/>
        <v>0</v>
      </c>
      <c r="H17" s="48">
        <f t="shared" si="5"/>
        <v>16</v>
      </c>
      <c r="I17" s="49">
        <f t="shared" si="6"/>
        <v>8</v>
      </c>
      <c r="J17" s="18"/>
      <c r="K17" s="75"/>
      <c r="L17" s="76"/>
      <c r="M17" s="18"/>
      <c r="N17" s="76"/>
      <c r="O17" s="47"/>
      <c r="P17" s="79"/>
      <c r="Q17" s="18">
        <v>8</v>
      </c>
      <c r="R17" s="75" t="s">
        <v>25</v>
      </c>
      <c r="S17" s="76"/>
      <c r="T17" s="18"/>
      <c r="U17" s="76">
        <v>16</v>
      </c>
      <c r="V17" s="47">
        <v>8</v>
      </c>
      <c r="W17" s="80">
        <v>5</v>
      </c>
      <c r="X17" s="46"/>
      <c r="Y17" s="75"/>
      <c r="Z17" s="76"/>
      <c r="AA17" s="18"/>
      <c r="AB17" s="76"/>
      <c r="AC17" s="47"/>
      <c r="AD17" s="78"/>
      <c r="AE17" s="46"/>
      <c r="AF17" s="75"/>
      <c r="AG17" s="76"/>
      <c r="AH17" s="18"/>
      <c r="AI17" s="76"/>
      <c r="AJ17" s="47"/>
      <c r="AK17" s="18"/>
      <c r="AL17" s="102"/>
      <c r="AO17" s="1"/>
    </row>
    <row r="18" spans="1:41" ht="13.5">
      <c r="A18" s="42">
        <f t="shared" si="0"/>
        <v>6</v>
      </c>
      <c r="B18" s="177" t="s">
        <v>33</v>
      </c>
      <c r="C18" s="178"/>
      <c r="D18" s="34">
        <f t="shared" si="1"/>
        <v>8</v>
      </c>
      <c r="E18" s="48">
        <f t="shared" si="2"/>
        <v>8</v>
      </c>
      <c r="F18" s="48">
        <f t="shared" si="3"/>
        <v>0</v>
      </c>
      <c r="G18" s="48">
        <f t="shared" si="4"/>
        <v>0</v>
      </c>
      <c r="H18" s="48">
        <f t="shared" si="5"/>
        <v>0</v>
      </c>
      <c r="I18" s="49">
        <f t="shared" si="6"/>
        <v>0</v>
      </c>
      <c r="J18" s="44">
        <v>8</v>
      </c>
      <c r="K18" s="68"/>
      <c r="L18" s="39"/>
      <c r="M18" s="44"/>
      <c r="N18" s="39"/>
      <c r="O18" s="45"/>
      <c r="P18" s="44">
        <v>1</v>
      </c>
      <c r="Q18" s="43"/>
      <c r="R18" s="69"/>
      <c r="S18" s="39"/>
      <c r="T18" s="44"/>
      <c r="U18" s="39"/>
      <c r="V18" s="45"/>
      <c r="W18" s="44"/>
      <c r="X18" s="43"/>
      <c r="Y18" s="69"/>
      <c r="Z18" s="39"/>
      <c r="AA18" s="44"/>
      <c r="AB18" s="39"/>
      <c r="AC18" s="45"/>
      <c r="AD18" s="70"/>
      <c r="AE18" s="43"/>
      <c r="AF18" s="69"/>
      <c r="AG18" s="39"/>
      <c r="AH18" s="44"/>
      <c r="AI18" s="39"/>
      <c r="AJ18" s="45"/>
      <c r="AK18" s="44"/>
      <c r="AL18" s="102"/>
      <c r="AO18" s="1"/>
    </row>
    <row r="19" spans="1:41" ht="13.5">
      <c r="A19" s="42">
        <f t="shared" si="0"/>
        <v>7</v>
      </c>
      <c r="B19" s="177" t="s">
        <v>67</v>
      </c>
      <c r="C19" s="178"/>
      <c r="D19" s="34">
        <f t="shared" si="1"/>
        <v>16</v>
      </c>
      <c r="E19" s="48">
        <f t="shared" si="2"/>
        <v>8</v>
      </c>
      <c r="F19" s="48">
        <f t="shared" si="3"/>
        <v>0</v>
      </c>
      <c r="G19" s="48">
        <f t="shared" si="4"/>
        <v>8</v>
      </c>
      <c r="H19" s="48">
        <f t="shared" si="5"/>
        <v>0</v>
      </c>
      <c r="I19" s="49">
        <f t="shared" si="6"/>
        <v>0</v>
      </c>
      <c r="J19" s="44">
        <v>8</v>
      </c>
      <c r="K19" s="68"/>
      <c r="L19" s="39"/>
      <c r="M19" s="44">
        <v>8</v>
      </c>
      <c r="N19" s="39"/>
      <c r="O19" s="45"/>
      <c r="P19" s="44">
        <v>2</v>
      </c>
      <c r="Q19" s="43"/>
      <c r="R19" s="69"/>
      <c r="S19" s="39"/>
      <c r="T19" s="44"/>
      <c r="U19" s="39"/>
      <c r="V19" s="45"/>
      <c r="W19" s="44"/>
      <c r="X19" s="43"/>
      <c r="Y19" s="69"/>
      <c r="Z19" s="39"/>
      <c r="AA19" s="44"/>
      <c r="AB19" s="39"/>
      <c r="AC19" s="45"/>
      <c r="AD19" s="70"/>
      <c r="AE19" s="43"/>
      <c r="AF19" s="69"/>
      <c r="AG19" s="39"/>
      <c r="AH19" s="44"/>
      <c r="AI19" s="39"/>
      <c r="AJ19" s="45"/>
      <c r="AK19" s="44"/>
      <c r="AL19" s="102"/>
      <c r="AO19" s="1"/>
    </row>
    <row r="20" spans="1:41" ht="13.5">
      <c r="A20" s="42">
        <f t="shared" si="0"/>
        <v>8</v>
      </c>
      <c r="B20" s="177" t="s">
        <v>34</v>
      </c>
      <c r="C20" s="178"/>
      <c r="D20" s="34">
        <f t="shared" si="1"/>
        <v>24</v>
      </c>
      <c r="E20" s="48">
        <f t="shared" si="2"/>
        <v>16</v>
      </c>
      <c r="F20" s="48">
        <f t="shared" si="3"/>
        <v>8</v>
      </c>
      <c r="G20" s="48">
        <f t="shared" si="4"/>
        <v>0</v>
      </c>
      <c r="H20" s="48">
        <f t="shared" si="5"/>
        <v>0</v>
      </c>
      <c r="I20" s="49">
        <f t="shared" si="6"/>
        <v>0</v>
      </c>
      <c r="J20" s="44">
        <v>16</v>
      </c>
      <c r="K20" s="68"/>
      <c r="L20" s="39">
        <v>8</v>
      </c>
      <c r="M20" s="44"/>
      <c r="N20" s="111"/>
      <c r="O20" s="112"/>
      <c r="P20" s="113">
        <v>2</v>
      </c>
      <c r="Q20" s="43"/>
      <c r="R20" s="69"/>
      <c r="S20" s="39"/>
      <c r="T20" s="44"/>
      <c r="U20" s="39"/>
      <c r="V20" s="45"/>
      <c r="W20" s="44"/>
      <c r="X20" s="43"/>
      <c r="Y20" s="69"/>
      <c r="Z20" s="39"/>
      <c r="AA20" s="44"/>
      <c r="AB20" s="39"/>
      <c r="AC20" s="45"/>
      <c r="AD20" s="70"/>
      <c r="AE20" s="43"/>
      <c r="AF20" s="69"/>
      <c r="AG20" s="39"/>
      <c r="AH20" s="44"/>
      <c r="AI20" s="39"/>
      <c r="AJ20" s="45"/>
      <c r="AK20" s="44"/>
      <c r="AL20" s="102"/>
      <c r="AM20" s="35"/>
      <c r="AO20" s="1"/>
    </row>
    <row r="21" spans="1:41" ht="14.25" thickBot="1">
      <c r="A21" s="42">
        <f t="shared" si="0"/>
        <v>9</v>
      </c>
      <c r="B21" s="183" t="s">
        <v>66</v>
      </c>
      <c r="C21" s="184"/>
      <c r="D21" s="34">
        <f t="shared" si="1"/>
        <v>24</v>
      </c>
      <c r="E21" s="48">
        <f t="shared" si="2"/>
        <v>16</v>
      </c>
      <c r="F21" s="48">
        <f t="shared" si="3"/>
        <v>0</v>
      </c>
      <c r="G21" s="48">
        <f t="shared" si="4"/>
        <v>8</v>
      </c>
      <c r="H21" s="48">
        <f t="shared" si="5"/>
        <v>0</v>
      </c>
      <c r="I21" s="52">
        <f t="shared" si="6"/>
        <v>0</v>
      </c>
      <c r="J21" s="81">
        <v>16</v>
      </c>
      <c r="K21" s="82"/>
      <c r="L21" s="50"/>
      <c r="M21" s="81">
        <v>8</v>
      </c>
      <c r="N21" s="50"/>
      <c r="O21" s="83"/>
      <c r="P21" s="81">
        <v>2</v>
      </c>
      <c r="Q21" s="84"/>
      <c r="R21" s="85"/>
      <c r="S21" s="50"/>
      <c r="T21" s="81"/>
      <c r="U21" s="50"/>
      <c r="V21" s="83"/>
      <c r="W21" s="81"/>
      <c r="X21" s="84"/>
      <c r="Y21" s="85"/>
      <c r="Z21" s="50"/>
      <c r="AA21" s="81"/>
      <c r="AB21" s="50"/>
      <c r="AC21" s="83"/>
      <c r="AD21" s="86"/>
      <c r="AE21" s="84"/>
      <c r="AF21" s="85"/>
      <c r="AG21" s="50"/>
      <c r="AH21" s="81"/>
      <c r="AI21" s="50"/>
      <c r="AJ21" s="83"/>
      <c r="AK21" s="81"/>
      <c r="AL21" s="102"/>
      <c r="AM21" s="2"/>
      <c r="AO21" s="1"/>
    </row>
    <row r="22" spans="1:41" ht="13.5" thickBot="1">
      <c r="A22" s="42"/>
      <c r="B22" s="138" t="s">
        <v>79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02"/>
      <c r="AM22" s="1"/>
      <c r="AO22" s="1"/>
    </row>
    <row r="23" spans="1:41" ht="13.5">
      <c r="A23" s="42">
        <f>A21+1</f>
        <v>10</v>
      </c>
      <c r="B23" s="185" t="s">
        <v>35</v>
      </c>
      <c r="C23" s="186"/>
      <c r="D23" s="34">
        <f>E23+F23+G23+H23+I23</f>
        <v>32</v>
      </c>
      <c r="E23" s="48">
        <f>(J23+Q23+X23+AE23)</f>
        <v>16</v>
      </c>
      <c r="F23" s="48">
        <f>(L23+S23+Z23+AG23)</f>
        <v>0</v>
      </c>
      <c r="G23" s="48">
        <f>(M23+T23+AA23+AH23)</f>
        <v>16</v>
      </c>
      <c r="H23" s="48">
        <f>(N23+U23+AB23+AI23)</f>
        <v>0</v>
      </c>
      <c r="I23" s="73">
        <f>(O23+V23+AC23+AJ23)</f>
        <v>0</v>
      </c>
      <c r="J23" s="62"/>
      <c r="K23" s="63"/>
      <c r="L23" s="48"/>
      <c r="M23" s="62"/>
      <c r="N23" s="48"/>
      <c r="O23" s="64"/>
      <c r="P23" s="62"/>
      <c r="Q23" s="65">
        <v>16</v>
      </c>
      <c r="R23" s="66" t="s">
        <v>25</v>
      </c>
      <c r="S23" s="48"/>
      <c r="T23" s="62">
        <v>16</v>
      </c>
      <c r="U23" s="48"/>
      <c r="V23" s="64"/>
      <c r="W23" s="62">
        <v>5</v>
      </c>
      <c r="X23" s="65"/>
      <c r="Y23" s="66"/>
      <c r="Z23" s="48"/>
      <c r="AA23" s="62"/>
      <c r="AB23" s="48"/>
      <c r="AC23" s="64"/>
      <c r="AD23" s="67"/>
      <c r="AE23" s="65"/>
      <c r="AF23" s="66"/>
      <c r="AG23" s="48"/>
      <c r="AH23" s="62"/>
      <c r="AI23" s="48"/>
      <c r="AJ23" s="64"/>
      <c r="AK23" s="62"/>
      <c r="AL23" s="102"/>
      <c r="AM23" s="1"/>
      <c r="AO23" s="1"/>
    </row>
    <row r="24" spans="1:41" ht="13.5">
      <c r="A24" s="42">
        <f>A23+1</f>
        <v>11</v>
      </c>
      <c r="B24" s="189" t="s">
        <v>36</v>
      </c>
      <c r="C24" s="190"/>
      <c r="D24" s="34">
        <f aca="true" t="shared" si="7" ref="D24:D31">E24+F24+G24+H24+I24</f>
        <v>16</v>
      </c>
      <c r="E24" s="48">
        <f aca="true" t="shared" si="8" ref="E24:E31">(J24+Q24+X24+AE24)</f>
        <v>8</v>
      </c>
      <c r="F24" s="48">
        <f aca="true" t="shared" si="9" ref="F24:F31">(L24+S24+Z24+AG24)</f>
        <v>0</v>
      </c>
      <c r="G24" s="48">
        <f aca="true" t="shared" si="10" ref="G24:G31">(M24+T24+AA24+AH24)</f>
        <v>0</v>
      </c>
      <c r="H24" s="48">
        <f aca="true" t="shared" si="11" ref="H24:H31">(N24+U24+AB24+AI24)</f>
        <v>8</v>
      </c>
      <c r="I24" s="49">
        <f aca="true" t="shared" si="12" ref="I24:I31">(O24+V24+AC24+AJ24)</f>
        <v>0</v>
      </c>
      <c r="J24" s="18"/>
      <c r="K24" s="75"/>
      <c r="L24" s="76"/>
      <c r="M24" s="18"/>
      <c r="N24" s="76"/>
      <c r="O24" s="47"/>
      <c r="P24" s="18"/>
      <c r="Q24" s="46">
        <v>8</v>
      </c>
      <c r="R24" s="77"/>
      <c r="S24" s="76"/>
      <c r="T24" s="18"/>
      <c r="U24" s="76">
        <v>8</v>
      </c>
      <c r="V24" s="47"/>
      <c r="W24" s="18">
        <v>2</v>
      </c>
      <c r="X24" s="46"/>
      <c r="Y24" s="77"/>
      <c r="Z24" s="76"/>
      <c r="AA24" s="18"/>
      <c r="AB24" s="76"/>
      <c r="AC24" s="47"/>
      <c r="AD24" s="87"/>
      <c r="AE24" s="46"/>
      <c r="AF24" s="77"/>
      <c r="AG24" s="76"/>
      <c r="AH24" s="18"/>
      <c r="AI24" s="76"/>
      <c r="AJ24" s="47"/>
      <c r="AK24" s="80"/>
      <c r="AL24" s="102"/>
      <c r="AM24" s="1"/>
      <c r="AO24" s="1"/>
    </row>
    <row r="25" spans="1:41" ht="13.5">
      <c r="A25" s="42">
        <f aca="true" t="shared" si="13" ref="A25:A31">A24+1</f>
        <v>12</v>
      </c>
      <c r="B25" s="189" t="s">
        <v>37</v>
      </c>
      <c r="C25" s="190"/>
      <c r="D25" s="34">
        <f t="shared" si="7"/>
        <v>24</v>
      </c>
      <c r="E25" s="48">
        <f t="shared" si="8"/>
        <v>16</v>
      </c>
      <c r="F25" s="48">
        <f t="shared" si="9"/>
        <v>0</v>
      </c>
      <c r="G25" s="48">
        <f t="shared" si="10"/>
        <v>8</v>
      </c>
      <c r="H25" s="48">
        <f t="shared" si="11"/>
        <v>0</v>
      </c>
      <c r="I25" s="49">
        <f t="shared" si="12"/>
        <v>0</v>
      </c>
      <c r="J25" s="44"/>
      <c r="K25" s="68"/>
      <c r="L25" s="39"/>
      <c r="M25" s="44"/>
      <c r="N25" s="39"/>
      <c r="O25" s="45"/>
      <c r="P25" s="44"/>
      <c r="Q25" s="43"/>
      <c r="R25" s="69"/>
      <c r="S25" s="39"/>
      <c r="T25" s="44"/>
      <c r="U25" s="39"/>
      <c r="V25" s="45"/>
      <c r="W25" s="44"/>
      <c r="X25" s="43">
        <v>16</v>
      </c>
      <c r="Y25" s="69" t="s">
        <v>25</v>
      </c>
      <c r="Z25" s="39"/>
      <c r="AA25" s="44">
        <v>8</v>
      </c>
      <c r="AB25" s="39"/>
      <c r="AC25" s="45"/>
      <c r="AD25" s="44">
        <v>5</v>
      </c>
      <c r="AE25" s="43"/>
      <c r="AF25" s="69"/>
      <c r="AG25" s="39"/>
      <c r="AH25" s="44"/>
      <c r="AI25" s="39"/>
      <c r="AJ25" s="45"/>
      <c r="AK25" s="44"/>
      <c r="AL25" s="102"/>
      <c r="AO25" s="1"/>
    </row>
    <row r="26" spans="1:38" ht="13.5">
      <c r="A26" s="42">
        <f t="shared" si="13"/>
        <v>13</v>
      </c>
      <c r="B26" s="189" t="s">
        <v>38</v>
      </c>
      <c r="C26" s="190"/>
      <c r="D26" s="34">
        <f t="shared" si="7"/>
        <v>24</v>
      </c>
      <c r="E26" s="48">
        <f t="shared" si="8"/>
        <v>8</v>
      </c>
      <c r="F26" s="48">
        <f t="shared" si="9"/>
        <v>0</v>
      </c>
      <c r="G26" s="48">
        <f t="shared" si="10"/>
        <v>16</v>
      </c>
      <c r="H26" s="48">
        <f t="shared" si="11"/>
        <v>0</v>
      </c>
      <c r="I26" s="49">
        <f t="shared" si="12"/>
        <v>0</v>
      </c>
      <c r="J26" s="44"/>
      <c r="K26" s="68"/>
      <c r="L26" s="39"/>
      <c r="M26" s="44"/>
      <c r="N26" s="39"/>
      <c r="O26" s="45"/>
      <c r="P26" s="44"/>
      <c r="Q26" s="43">
        <v>8</v>
      </c>
      <c r="R26" s="69"/>
      <c r="S26" s="39"/>
      <c r="T26" s="44">
        <v>16</v>
      </c>
      <c r="U26" s="39"/>
      <c r="V26" s="45"/>
      <c r="W26" s="44">
        <v>3</v>
      </c>
      <c r="X26" s="43"/>
      <c r="Y26" s="69"/>
      <c r="Z26" s="39"/>
      <c r="AA26" s="44"/>
      <c r="AB26" s="39"/>
      <c r="AC26" s="45"/>
      <c r="AD26" s="70"/>
      <c r="AE26" s="43"/>
      <c r="AF26" s="69"/>
      <c r="AG26" s="39"/>
      <c r="AH26" s="44"/>
      <c r="AI26" s="39"/>
      <c r="AJ26" s="45"/>
      <c r="AK26" s="44"/>
      <c r="AL26" s="102"/>
    </row>
    <row r="27" spans="1:41" ht="13.5">
      <c r="A27" s="42">
        <f t="shared" si="13"/>
        <v>14</v>
      </c>
      <c r="B27" s="189" t="s">
        <v>39</v>
      </c>
      <c r="C27" s="190"/>
      <c r="D27" s="34">
        <f t="shared" si="7"/>
        <v>16</v>
      </c>
      <c r="E27" s="48">
        <f t="shared" si="8"/>
        <v>8</v>
      </c>
      <c r="F27" s="48">
        <f t="shared" si="9"/>
        <v>0</v>
      </c>
      <c r="G27" s="48">
        <f t="shared" si="10"/>
        <v>0</v>
      </c>
      <c r="H27" s="48">
        <f t="shared" si="11"/>
        <v>0</v>
      </c>
      <c r="I27" s="49">
        <f t="shared" si="12"/>
        <v>8</v>
      </c>
      <c r="J27" s="44"/>
      <c r="K27" s="68"/>
      <c r="L27" s="39"/>
      <c r="M27" s="44"/>
      <c r="N27" s="39"/>
      <c r="O27" s="45"/>
      <c r="P27" s="44"/>
      <c r="Q27" s="43">
        <v>8</v>
      </c>
      <c r="R27" s="69"/>
      <c r="S27" s="39"/>
      <c r="T27" s="44"/>
      <c r="U27" s="39"/>
      <c r="V27" s="45">
        <v>8</v>
      </c>
      <c r="W27" s="44">
        <v>2</v>
      </c>
      <c r="X27" s="43"/>
      <c r="Y27" s="69"/>
      <c r="Z27" s="39"/>
      <c r="AA27" s="44"/>
      <c r="AB27" s="39"/>
      <c r="AC27" s="45"/>
      <c r="AD27" s="70"/>
      <c r="AE27" s="43"/>
      <c r="AF27" s="69"/>
      <c r="AG27" s="39"/>
      <c r="AH27" s="44"/>
      <c r="AI27" s="39"/>
      <c r="AJ27" s="45"/>
      <c r="AK27" s="44"/>
      <c r="AL27" s="102"/>
      <c r="AM27" s="33"/>
      <c r="AO27" s="1"/>
    </row>
    <row r="28" spans="1:41" ht="13.5">
      <c r="A28" s="42">
        <f t="shared" si="13"/>
        <v>15</v>
      </c>
      <c r="B28" s="189" t="s">
        <v>71</v>
      </c>
      <c r="C28" s="190"/>
      <c r="D28" s="34">
        <f t="shared" si="7"/>
        <v>24</v>
      </c>
      <c r="E28" s="48">
        <f t="shared" si="8"/>
        <v>8</v>
      </c>
      <c r="F28" s="48">
        <f t="shared" si="9"/>
        <v>0</v>
      </c>
      <c r="G28" s="48">
        <f t="shared" si="10"/>
        <v>0</v>
      </c>
      <c r="H28" s="48">
        <f t="shared" si="11"/>
        <v>8</v>
      </c>
      <c r="I28" s="49">
        <f t="shared" si="12"/>
        <v>8</v>
      </c>
      <c r="J28" s="44"/>
      <c r="K28" s="68"/>
      <c r="L28" s="39"/>
      <c r="M28" s="44"/>
      <c r="N28" s="39"/>
      <c r="O28" s="45"/>
      <c r="P28" s="44"/>
      <c r="Q28" s="43">
        <v>8</v>
      </c>
      <c r="R28" s="69"/>
      <c r="S28" s="39"/>
      <c r="T28" s="44"/>
      <c r="U28" s="39">
        <v>8</v>
      </c>
      <c r="V28" s="45">
        <v>8</v>
      </c>
      <c r="W28" s="44">
        <v>3</v>
      </c>
      <c r="X28" s="43"/>
      <c r="Y28" s="69"/>
      <c r="Z28" s="39"/>
      <c r="AA28" s="44"/>
      <c r="AB28" s="39"/>
      <c r="AC28" s="45"/>
      <c r="AD28" s="70"/>
      <c r="AE28" s="43"/>
      <c r="AF28" s="69"/>
      <c r="AG28" s="39"/>
      <c r="AH28" s="44"/>
      <c r="AI28" s="39"/>
      <c r="AJ28" s="45"/>
      <c r="AK28" s="44"/>
      <c r="AL28" s="102"/>
      <c r="AM28" s="33"/>
      <c r="AO28" s="1"/>
    </row>
    <row r="29" spans="1:41" ht="13.5">
      <c r="A29" s="42">
        <f t="shared" si="13"/>
        <v>16</v>
      </c>
      <c r="B29" s="189" t="s">
        <v>51</v>
      </c>
      <c r="C29" s="190"/>
      <c r="D29" s="34">
        <f t="shared" si="7"/>
        <v>16</v>
      </c>
      <c r="E29" s="48">
        <f t="shared" si="8"/>
        <v>8</v>
      </c>
      <c r="F29" s="48">
        <f t="shared" si="9"/>
        <v>0</v>
      </c>
      <c r="G29" s="48">
        <f t="shared" si="10"/>
        <v>0</v>
      </c>
      <c r="H29" s="48">
        <f t="shared" si="11"/>
        <v>8</v>
      </c>
      <c r="I29" s="49">
        <f t="shared" si="12"/>
        <v>0</v>
      </c>
      <c r="J29" s="44"/>
      <c r="K29" s="68"/>
      <c r="L29" s="39"/>
      <c r="M29" s="44"/>
      <c r="N29" s="39"/>
      <c r="O29" s="45"/>
      <c r="P29" s="44"/>
      <c r="Q29" s="43"/>
      <c r="R29" s="69"/>
      <c r="S29" s="39"/>
      <c r="T29" s="44"/>
      <c r="U29" s="39"/>
      <c r="V29" s="45"/>
      <c r="W29" s="44"/>
      <c r="X29" s="43">
        <v>8</v>
      </c>
      <c r="Y29" s="69"/>
      <c r="Z29" s="39"/>
      <c r="AA29" s="44"/>
      <c r="AB29" s="39">
        <v>8</v>
      </c>
      <c r="AC29" s="45"/>
      <c r="AD29" s="44">
        <v>2</v>
      </c>
      <c r="AE29" s="43"/>
      <c r="AF29" s="75"/>
      <c r="AG29" s="39"/>
      <c r="AH29" s="44"/>
      <c r="AI29" s="39"/>
      <c r="AJ29" s="45"/>
      <c r="AK29" s="44"/>
      <c r="AL29" s="102"/>
      <c r="AM29" s="1"/>
      <c r="AO29" s="1"/>
    </row>
    <row r="30" spans="1:41" ht="13.5">
      <c r="A30" s="42">
        <f t="shared" si="13"/>
        <v>17</v>
      </c>
      <c r="B30" s="187" t="s">
        <v>44</v>
      </c>
      <c r="C30" s="188"/>
      <c r="D30" s="34">
        <f t="shared" si="7"/>
        <v>24</v>
      </c>
      <c r="E30" s="48">
        <f t="shared" si="8"/>
        <v>8</v>
      </c>
      <c r="F30" s="48">
        <f t="shared" si="9"/>
        <v>0</v>
      </c>
      <c r="G30" s="48">
        <f t="shared" si="10"/>
        <v>16</v>
      </c>
      <c r="H30" s="48">
        <f t="shared" si="11"/>
        <v>0</v>
      </c>
      <c r="I30" s="49">
        <f t="shared" si="12"/>
        <v>0</v>
      </c>
      <c r="J30" s="44"/>
      <c r="K30" s="68"/>
      <c r="L30" s="39"/>
      <c r="M30" s="44"/>
      <c r="N30" s="39"/>
      <c r="O30" s="45"/>
      <c r="P30" s="44"/>
      <c r="Q30" s="43"/>
      <c r="R30" s="69"/>
      <c r="S30" s="39"/>
      <c r="T30" s="44"/>
      <c r="U30" s="39"/>
      <c r="V30" s="45"/>
      <c r="W30" s="44"/>
      <c r="X30" s="43">
        <v>8</v>
      </c>
      <c r="Y30" s="69"/>
      <c r="Z30" s="39"/>
      <c r="AA30" s="44">
        <v>16</v>
      </c>
      <c r="AB30" s="39"/>
      <c r="AC30" s="45"/>
      <c r="AD30" s="44">
        <v>3</v>
      </c>
      <c r="AE30" s="43"/>
      <c r="AF30" s="69"/>
      <c r="AG30" s="39"/>
      <c r="AH30" s="44"/>
      <c r="AI30" s="39"/>
      <c r="AJ30" s="45"/>
      <c r="AK30" s="44"/>
      <c r="AL30" s="102"/>
      <c r="AM30" s="33"/>
      <c r="AO30" s="1"/>
    </row>
    <row r="31" spans="1:41" ht="14.25" thickBot="1">
      <c r="A31" s="42">
        <f t="shared" si="13"/>
        <v>18</v>
      </c>
      <c r="B31" s="181" t="s">
        <v>40</v>
      </c>
      <c r="C31" s="182"/>
      <c r="D31" s="34">
        <f t="shared" si="7"/>
        <v>24</v>
      </c>
      <c r="E31" s="48">
        <f t="shared" si="8"/>
        <v>0</v>
      </c>
      <c r="F31" s="48">
        <f t="shared" si="9"/>
        <v>0</v>
      </c>
      <c r="G31" s="48">
        <f t="shared" si="10"/>
        <v>0</v>
      </c>
      <c r="H31" s="48">
        <f t="shared" si="11"/>
        <v>24</v>
      </c>
      <c r="I31" s="52">
        <f t="shared" si="12"/>
        <v>0</v>
      </c>
      <c r="J31" s="81"/>
      <c r="K31" s="82"/>
      <c r="L31" s="50"/>
      <c r="M31" s="81"/>
      <c r="N31" s="50"/>
      <c r="O31" s="83"/>
      <c r="P31" s="81"/>
      <c r="Q31" s="84"/>
      <c r="R31" s="85"/>
      <c r="S31" s="50"/>
      <c r="T31" s="81"/>
      <c r="U31" s="50"/>
      <c r="V31" s="83"/>
      <c r="W31" s="88"/>
      <c r="X31" s="84"/>
      <c r="Y31" s="85"/>
      <c r="Z31" s="50"/>
      <c r="AA31" s="81"/>
      <c r="AB31" s="50">
        <v>24</v>
      </c>
      <c r="AC31" s="83"/>
      <c r="AD31" s="88">
        <v>3</v>
      </c>
      <c r="AE31" s="84"/>
      <c r="AF31" s="85"/>
      <c r="AG31" s="50"/>
      <c r="AH31" s="81"/>
      <c r="AI31" s="50"/>
      <c r="AJ31" s="83"/>
      <c r="AK31" s="81"/>
      <c r="AL31" s="102"/>
      <c r="AM31" s="2"/>
      <c r="AO31" s="1"/>
    </row>
    <row r="32" spans="1:41" ht="13.5" thickBot="1">
      <c r="A32" s="42"/>
      <c r="B32" s="140" t="s">
        <v>80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02"/>
      <c r="AM32" s="1"/>
      <c r="AO32" s="1"/>
    </row>
    <row r="33" spans="1:41" ht="13.5">
      <c r="A33" s="42" t="s">
        <v>53</v>
      </c>
      <c r="B33" s="187" t="s">
        <v>41</v>
      </c>
      <c r="C33" s="188"/>
      <c r="D33" s="34">
        <f>E33+F33+G33+H33+I33</f>
        <v>16</v>
      </c>
      <c r="E33" s="48">
        <f>(J33+Q33+X33+AE33)</f>
        <v>8</v>
      </c>
      <c r="F33" s="48">
        <f>(L33+S33+Z33+AG33)</f>
        <v>0</v>
      </c>
      <c r="G33" s="48">
        <f>(M33+T33+AA33+AH33)</f>
        <v>8</v>
      </c>
      <c r="H33" s="48">
        <f>(N33+U33+AB33+AI33)</f>
        <v>0</v>
      </c>
      <c r="I33" s="73">
        <f>(O33+V33+AC33+AJ33)</f>
        <v>0</v>
      </c>
      <c r="J33" s="62"/>
      <c r="K33" s="63"/>
      <c r="L33" s="48"/>
      <c r="M33" s="62"/>
      <c r="N33" s="48"/>
      <c r="O33" s="64"/>
      <c r="P33" s="62"/>
      <c r="Q33" s="65"/>
      <c r="R33" s="66"/>
      <c r="S33" s="48"/>
      <c r="T33" s="62"/>
      <c r="U33" s="48"/>
      <c r="V33" s="64"/>
      <c r="W33" s="62"/>
      <c r="X33" s="65">
        <v>8</v>
      </c>
      <c r="Y33" s="66"/>
      <c r="Z33" s="48"/>
      <c r="AA33" s="62">
        <v>8</v>
      </c>
      <c r="AB33" s="48"/>
      <c r="AC33" s="64"/>
      <c r="AD33" s="67">
        <v>2</v>
      </c>
      <c r="AE33" s="65"/>
      <c r="AF33" s="66"/>
      <c r="AG33" s="48"/>
      <c r="AH33" s="62"/>
      <c r="AI33" s="48"/>
      <c r="AJ33" s="64"/>
      <c r="AK33" s="62"/>
      <c r="AL33" s="102"/>
      <c r="AM33" s="1"/>
      <c r="AO33" s="1"/>
    </row>
    <row r="34" spans="1:41" ht="13.5">
      <c r="A34" s="42" t="s">
        <v>54</v>
      </c>
      <c r="B34" s="189" t="s">
        <v>43</v>
      </c>
      <c r="C34" s="190"/>
      <c r="D34" s="34">
        <f aca="true" t="shared" si="14" ref="D34:D39">E34+F34+G34+H34+I34</f>
        <v>16</v>
      </c>
      <c r="E34" s="48">
        <f aca="true" t="shared" si="15" ref="E34:E39">(J34+Q34+X34+AE34)</f>
        <v>8</v>
      </c>
      <c r="F34" s="48">
        <f aca="true" t="shared" si="16" ref="F34:F39">(L34+S34+Z34+AG34)</f>
        <v>0</v>
      </c>
      <c r="G34" s="48">
        <f aca="true" t="shared" si="17" ref="G34:G39">(M34+T34+AA34+AH34)</f>
        <v>8</v>
      </c>
      <c r="H34" s="48">
        <f aca="true" t="shared" si="18" ref="H34:H39">(N34+U34+AB34+AI34)</f>
        <v>0</v>
      </c>
      <c r="I34" s="49">
        <f aca="true" t="shared" si="19" ref="I34:I39">(O34+V34+AC34+AJ34)</f>
        <v>0</v>
      </c>
      <c r="J34" s="44"/>
      <c r="K34" s="68"/>
      <c r="L34" s="39"/>
      <c r="M34" s="44"/>
      <c r="N34" s="39"/>
      <c r="O34" s="45"/>
      <c r="P34" s="44"/>
      <c r="Q34" s="43"/>
      <c r="R34" s="69"/>
      <c r="S34" s="39"/>
      <c r="T34" s="44"/>
      <c r="U34" s="39"/>
      <c r="V34" s="45"/>
      <c r="W34" s="44"/>
      <c r="X34" s="43">
        <v>8</v>
      </c>
      <c r="Y34" s="69"/>
      <c r="Z34" s="39"/>
      <c r="AA34" s="44">
        <v>8</v>
      </c>
      <c r="AB34" s="39"/>
      <c r="AC34" s="45"/>
      <c r="AD34" s="70">
        <v>2</v>
      </c>
      <c r="AE34" s="43"/>
      <c r="AF34" s="69"/>
      <c r="AG34" s="39"/>
      <c r="AH34" s="44"/>
      <c r="AI34" s="39"/>
      <c r="AJ34" s="45"/>
      <c r="AK34" s="44"/>
      <c r="AL34" s="102"/>
      <c r="AM34" s="2"/>
      <c r="AO34" s="1"/>
    </row>
    <row r="35" spans="1:39" ht="13.5">
      <c r="A35" s="42" t="s">
        <v>55</v>
      </c>
      <c r="B35" s="189" t="s">
        <v>42</v>
      </c>
      <c r="C35" s="190"/>
      <c r="D35" s="34">
        <f t="shared" si="14"/>
        <v>16</v>
      </c>
      <c r="E35" s="48">
        <f t="shared" si="15"/>
        <v>8</v>
      </c>
      <c r="F35" s="48">
        <f t="shared" si="16"/>
        <v>0</v>
      </c>
      <c r="G35" s="48">
        <f t="shared" si="17"/>
        <v>8</v>
      </c>
      <c r="H35" s="48">
        <f t="shared" si="18"/>
        <v>0</v>
      </c>
      <c r="I35" s="49">
        <f t="shared" si="19"/>
        <v>0</v>
      </c>
      <c r="J35" s="44"/>
      <c r="K35" s="68"/>
      <c r="L35" s="39"/>
      <c r="M35" s="44"/>
      <c r="N35" s="39"/>
      <c r="O35" s="45"/>
      <c r="P35" s="44"/>
      <c r="Q35" s="43"/>
      <c r="R35" s="89"/>
      <c r="S35" s="39"/>
      <c r="T35" s="44"/>
      <c r="U35" s="39"/>
      <c r="V35" s="45"/>
      <c r="W35" s="44"/>
      <c r="X35" s="43">
        <v>8</v>
      </c>
      <c r="Y35" s="69"/>
      <c r="Z35" s="39"/>
      <c r="AA35" s="44">
        <v>8</v>
      </c>
      <c r="AB35" s="39"/>
      <c r="AC35" s="45"/>
      <c r="AD35" s="70">
        <v>2</v>
      </c>
      <c r="AE35" s="43"/>
      <c r="AF35" s="69"/>
      <c r="AG35" s="39"/>
      <c r="AH35" s="44"/>
      <c r="AI35" s="39"/>
      <c r="AJ35" s="45"/>
      <c r="AK35" s="44"/>
      <c r="AL35" s="102"/>
      <c r="AM35" s="1"/>
    </row>
    <row r="36" spans="1:41" ht="13.5">
      <c r="A36" s="42" t="s">
        <v>56</v>
      </c>
      <c r="B36" s="189" t="s">
        <v>50</v>
      </c>
      <c r="C36" s="190"/>
      <c r="D36" s="34">
        <f t="shared" si="14"/>
        <v>16</v>
      </c>
      <c r="E36" s="48">
        <f t="shared" si="15"/>
        <v>8</v>
      </c>
      <c r="F36" s="48">
        <f t="shared" si="16"/>
        <v>0</v>
      </c>
      <c r="G36" s="48">
        <f t="shared" si="17"/>
        <v>8</v>
      </c>
      <c r="H36" s="48">
        <f t="shared" si="18"/>
        <v>0</v>
      </c>
      <c r="I36" s="49">
        <f t="shared" si="19"/>
        <v>0</v>
      </c>
      <c r="J36" s="44"/>
      <c r="K36" s="68"/>
      <c r="L36" s="39"/>
      <c r="M36" s="44"/>
      <c r="N36" s="39"/>
      <c r="O36" s="45"/>
      <c r="P36" s="44"/>
      <c r="Q36" s="43"/>
      <c r="R36" s="69"/>
      <c r="S36" s="39"/>
      <c r="T36" s="44"/>
      <c r="U36" s="39"/>
      <c r="V36" s="45"/>
      <c r="W36" s="44"/>
      <c r="X36" s="43">
        <v>8</v>
      </c>
      <c r="Y36" s="69"/>
      <c r="Z36" s="39"/>
      <c r="AA36" s="44">
        <v>8</v>
      </c>
      <c r="AB36" s="39"/>
      <c r="AC36" s="45"/>
      <c r="AD36" s="70">
        <v>2</v>
      </c>
      <c r="AE36" s="43"/>
      <c r="AF36" s="69"/>
      <c r="AG36" s="39"/>
      <c r="AH36" s="44"/>
      <c r="AI36" s="39"/>
      <c r="AJ36" s="45"/>
      <c r="AK36" s="44"/>
      <c r="AL36" s="102"/>
      <c r="AM36" s="1"/>
      <c r="AO36" s="1"/>
    </row>
    <row r="37" spans="1:41" ht="13.5">
      <c r="A37" s="42" t="s">
        <v>57</v>
      </c>
      <c r="B37" s="189" t="s">
        <v>45</v>
      </c>
      <c r="C37" s="190"/>
      <c r="D37" s="34">
        <f t="shared" si="14"/>
        <v>16</v>
      </c>
      <c r="E37" s="48">
        <f t="shared" si="15"/>
        <v>8</v>
      </c>
      <c r="F37" s="48">
        <f t="shared" si="16"/>
        <v>0</v>
      </c>
      <c r="G37" s="48">
        <f t="shared" si="17"/>
        <v>8</v>
      </c>
      <c r="H37" s="48">
        <f t="shared" si="18"/>
        <v>0</v>
      </c>
      <c r="I37" s="49">
        <f t="shared" si="19"/>
        <v>0</v>
      </c>
      <c r="J37" s="44"/>
      <c r="K37" s="68"/>
      <c r="L37" s="39"/>
      <c r="M37" s="44"/>
      <c r="N37" s="39"/>
      <c r="O37" s="45"/>
      <c r="P37" s="44"/>
      <c r="Q37" s="43"/>
      <c r="R37" s="69"/>
      <c r="S37" s="39"/>
      <c r="T37" s="44"/>
      <c r="U37" s="39"/>
      <c r="V37" s="45"/>
      <c r="W37" s="44"/>
      <c r="X37" s="43">
        <v>8</v>
      </c>
      <c r="Y37" s="69"/>
      <c r="Z37" s="39"/>
      <c r="AA37" s="44">
        <v>8</v>
      </c>
      <c r="AB37" s="39"/>
      <c r="AC37" s="45"/>
      <c r="AD37" s="70">
        <v>2</v>
      </c>
      <c r="AE37" s="43"/>
      <c r="AF37" s="69"/>
      <c r="AG37" s="39"/>
      <c r="AH37" s="44"/>
      <c r="AI37" s="39"/>
      <c r="AJ37" s="45"/>
      <c r="AK37" s="44"/>
      <c r="AL37" s="102"/>
      <c r="AM37" s="33"/>
      <c r="AO37" s="1"/>
    </row>
    <row r="38" spans="1:41" ht="13.5">
      <c r="A38" s="42" t="s">
        <v>58</v>
      </c>
      <c r="B38" s="189" t="s">
        <v>46</v>
      </c>
      <c r="C38" s="190"/>
      <c r="D38" s="34">
        <f>E38+F38+G38+H38+I38</f>
        <v>16</v>
      </c>
      <c r="E38" s="48">
        <f>(J38+Q38+X38+AE38)</f>
        <v>8</v>
      </c>
      <c r="F38" s="48">
        <f>(L38+S38+Z38+AG38)</f>
        <v>0</v>
      </c>
      <c r="G38" s="48">
        <f>(M38+T38+AA38+AH38)</f>
        <v>8</v>
      </c>
      <c r="H38" s="48">
        <f>(N38+U38+AB38+AI38)</f>
        <v>0</v>
      </c>
      <c r="I38" s="49">
        <f>(O38+V38+AC38+AJ38)</f>
        <v>0</v>
      </c>
      <c r="J38" s="44"/>
      <c r="K38" s="68"/>
      <c r="L38" s="39"/>
      <c r="M38" s="44"/>
      <c r="N38" s="39"/>
      <c r="O38" s="45"/>
      <c r="P38" s="44"/>
      <c r="Q38" s="43"/>
      <c r="R38" s="69"/>
      <c r="S38" s="39"/>
      <c r="T38" s="44"/>
      <c r="U38" s="39"/>
      <c r="V38" s="45"/>
      <c r="W38" s="44"/>
      <c r="X38" s="43">
        <v>8</v>
      </c>
      <c r="Y38" s="69"/>
      <c r="Z38" s="39"/>
      <c r="AA38" s="44">
        <v>8</v>
      </c>
      <c r="AB38" s="39"/>
      <c r="AC38" s="45"/>
      <c r="AD38" s="70">
        <v>2</v>
      </c>
      <c r="AE38" s="43"/>
      <c r="AF38" s="69"/>
      <c r="AG38" s="39"/>
      <c r="AH38" s="44"/>
      <c r="AI38" s="39"/>
      <c r="AJ38" s="45"/>
      <c r="AK38" s="44"/>
      <c r="AL38" s="102"/>
      <c r="AM38" s="2"/>
      <c r="AO38" s="1"/>
    </row>
    <row r="39" spans="1:38" ht="13.5">
      <c r="A39" s="42" t="s">
        <v>59</v>
      </c>
      <c r="B39" s="189" t="s">
        <v>72</v>
      </c>
      <c r="C39" s="190"/>
      <c r="D39" s="34">
        <f t="shared" si="14"/>
        <v>16</v>
      </c>
      <c r="E39" s="48">
        <f t="shared" si="15"/>
        <v>8</v>
      </c>
      <c r="F39" s="48">
        <f t="shared" si="16"/>
        <v>0</v>
      </c>
      <c r="G39" s="48">
        <f t="shared" si="17"/>
        <v>8</v>
      </c>
      <c r="H39" s="48">
        <f t="shared" si="18"/>
        <v>0</v>
      </c>
      <c r="I39" s="49">
        <f t="shared" si="19"/>
        <v>0</v>
      </c>
      <c r="J39" s="44"/>
      <c r="K39" s="68"/>
      <c r="L39" s="39"/>
      <c r="M39" s="44"/>
      <c r="N39" s="39"/>
      <c r="O39" s="45"/>
      <c r="P39" s="44"/>
      <c r="Q39" s="43"/>
      <c r="R39" s="69"/>
      <c r="S39" s="39"/>
      <c r="T39" s="44"/>
      <c r="U39" s="39"/>
      <c r="V39" s="45"/>
      <c r="W39" s="44"/>
      <c r="X39" s="43">
        <v>8</v>
      </c>
      <c r="Y39" s="69"/>
      <c r="Z39" s="39"/>
      <c r="AA39" s="44">
        <v>8</v>
      </c>
      <c r="AB39" s="39"/>
      <c r="AC39" s="45"/>
      <c r="AD39" s="70">
        <v>2</v>
      </c>
      <c r="AE39" s="43"/>
      <c r="AF39" s="69"/>
      <c r="AG39" s="39"/>
      <c r="AH39" s="44"/>
      <c r="AI39" s="39"/>
      <c r="AJ39" s="45"/>
      <c r="AK39" s="44"/>
      <c r="AL39" s="102"/>
    </row>
    <row r="40" spans="1:38" ht="14.25" thickBot="1">
      <c r="A40" s="42" t="s">
        <v>60</v>
      </c>
      <c r="B40" s="189" t="s">
        <v>70</v>
      </c>
      <c r="C40" s="190"/>
      <c r="D40" s="34">
        <f>E40+F40+G40+H40+I40</f>
        <v>16</v>
      </c>
      <c r="E40" s="48">
        <f>(J40+Q40+X40+AE40)</f>
        <v>8</v>
      </c>
      <c r="F40" s="48">
        <f>(L40+S40+Z40+AG40)</f>
        <v>0</v>
      </c>
      <c r="G40" s="48">
        <f>(M40+T40+AA40+AH40)</f>
        <v>0</v>
      </c>
      <c r="H40" s="48">
        <f>(N40+U40+AB40+AI40)</f>
        <v>8</v>
      </c>
      <c r="I40" s="49">
        <f>(O40+V40+AC40+AJ40)</f>
        <v>0</v>
      </c>
      <c r="J40" s="54"/>
      <c r="K40" s="55"/>
      <c r="L40" s="53"/>
      <c r="M40" s="56"/>
      <c r="N40" s="53"/>
      <c r="O40" s="57"/>
      <c r="P40" s="56"/>
      <c r="Q40" s="58"/>
      <c r="R40" s="59"/>
      <c r="S40" s="53"/>
      <c r="T40" s="56"/>
      <c r="U40" s="53"/>
      <c r="V40" s="57"/>
      <c r="W40" s="44"/>
      <c r="X40" s="43">
        <v>8</v>
      </c>
      <c r="Y40" s="69"/>
      <c r="Z40" s="39"/>
      <c r="AA40" s="44"/>
      <c r="AB40" s="39">
        <v>8</v>
      </c>
      <c r="AC40" s="45"/>
      <c r="AD40" s="70">
        <v>2</v>
      </c>
      <c r="AE40" s="43"/>
      <c r="AF40" s="69"/>
      <c r="AG40" s="39"/>
      <c r="AH40" s="44"/>
      <c r="AI40" s="39"/>
      <c r="AJ40" s="45"/>
      <c r="AK40" s="44"/>
      <c r="AL40" s="102"/>
    </row>
    <row r="41" spans="1:41" ht="13.5" thickBot="1">
      <c r="A41" s="42"/>
      <c r="B41" s="205" t="s">
        <v>87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102"/>
      <c r="AM41" s="1"/>
      <c r="AO41" s="1"/>
    </row>
    <row r="42" spans="1:41" ht="14.25" thickBot="1">
      <c r="A42" s="42" t="s">
        <v>68</v>
      </c>
      <c r="B42" s="187" t="s">
        <v>61</v>
      </c>
      <c r="C42" s="188"/>
      <c r="D42" s="34">
        <f>E42+F42+G42+H42+I42</f>
        <v>16</v>
      </c>
      <c r="E42" s="48">
        <f>(J42+Q42+X42+AE42)</f>
        <v>16</v>
      </c>
      <c r="F42" s="48">
        <f aca="true" t="shared" si="20" ref="F42:I43">(L42+S42+Z42+AG42)</f>
        <v>0</v>
      </c>
      <c r="G42" s="48">
        <f t="shared" si="20"/>
        <v>0</v>
      </c>
      <c r="H42" s="48">
        <f t="shared" si="20"/>
        <v>0</v>
      </c>
      <c r="I42" s="73">
        <f t="shared" si="20"/>
        <v>0</v>
      </c>
      <c r="J42" s="62"/>
      <c r="K42" s="63"/>
      <c r="L42" s="48"/>
      <c r="M42" s="62"/>
      <c r="N42" s="48"/>
      <c r="O42" s="64"/>
      <c r="P42" s="62"/>
      <c r="Q42" s="65"/>
      <c r="R42" s="66"/>
      <c r="S42" s="48"/>
      <c r="T42" s="62"/>
      <c r="U42" s="48"/>
      <c r="V42" s="64"/>
      <c r="W42" s="62"/>
      <c r="X42" s="65">
        <v>16</v>
      </c>
      <c r="Y42" s="66"/>
      <c r="Z42" s="48"/>
      <c r="AA42" s="62"/>
      <c r="AB42" s="48"/>
      <c r="AC42" s="64"/>
      <c r="AD42" s="67">
        <v>2</v>
      </c>
      <c r="AE42" s="65"/>
      <c r="AF42" s="66"/>
      <c r="AG42" s="48"/>
      <c r="AH42" s="62"/>
      <c r="AI42" s="48"/>
      <c r="AJ42" s="64"/>
      <c r="AK42" s="62"/>
      <c r="AL42" s="102"/>
      <c r="AM42" s="33"/>
      <c r="AO42" s="1"/>
    </row>
    <row r="43" spans="1:41" ht="14.25" thickBot="1">
      <c r="A43" s="42" t="s">
        <v>69</v>
      </c>
      <c r="B43" s="203" t="s">
        <v>49</v>
      </c>
      <c r="C43" s="204"/>
      <c r="D43" s="34">
        <f>E43+F43+G43+H43+I43</f>
        <v>16</v>
      </c>
      <c r="E43" s="48">
        <f>(J43+Q43+X43+AE43)</f>
        <v>16</v>
      </c>
      <c r="F43" s="48">
        <f t="shared" si="20"/>
        <v>0</v>
      </c>
      <c r="G43" s="48">
        <f t="shared" si="20"/>
        <v>0</v>
      </c>
      <c r="H43" s="48">
        <f t="shared" si="20"/>
        <v>0</v>
      </c>
      <c r="I43" s="52">
        <f t="shared" si="20"/>
        <v>0</v>
      </c>
      <c r="J43" s="90"/>
      <c r="K43" s="91"/>
      <c r="L43" s="61"/>
      <c r="M43" s="90"/>
      <c r="N43" s="61"/>
      <c r="O43" s="92"/>
      <c r="P43" s="90"/>
      <c r="Q43" s="93"/>
      <c r="R43" s="94"/>
      <c r="S43" s="61"/>
      <c r="T43" s="90"/>
      <c r="U43" s="61"/>
      <c r="V43" s="92"/>
      <c r="W43" s="90"/>
      <c r="X43" s="93">
        <v>16</v>
      </c>
      <c r="Y43" s="94"/>
      <c r="Z43" s="61"/>
      <c r="AA43" s="90"/>
      <c r="AB43" s="61"/>
      <c r="AC43" s="92"/>
      <c r="AD43" s="95">
        <v>2</v>
      </c>
      <c r="AE43" s="93"/>
      <c r="AF43" s="94"/>
      <c r="AG43" s="61"/>
      <c r="AH43" s="90"/>
      <c r="AI43" s="61"/>
      <c r="AJ43" s="92"/>
      <c r="AK43" s="90"/>
      <c r="AL43" s="102"/>
      <c r="AM43" s="2"/>
      <c r="AO43" s="1"/>
    </row>
    <row r="44" spans="1:41" ht="13.5" thickBot="1">
      <c r="A44" s="42"/>
      <c r="B44" s="205" t="s">
        <v>81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102"/>
      <c r="AM44" s="1"/>
      <c r="AO44" s="1"/>
    </row>
    <row r="45" spans="1:41" ht="14.25" thickBot="1">
      <c r="A45" s="42">
        <v>19</v>
      </c>
      <c r="B45" s="187" t="s">
        <v>47</v>
      </c>
      <c r="C45" s="188"/>
      <c r="D45" s="34">
        <f>E45+F45+G45+H45+I45</f>
        <v>24</v>
      </c>
      <c r="E45" s="48">
        <f>(J45+Q45+X45+AE45)</f>
        <v>0</v>
      </c>
      <c r="F45" s="48">
        <f aca="true" t="shared" si="21" ref="F45:I47">(L45+S45+Z45+AG45)</f>
        <v>0</v>
      </c>
      <c r="G45" s="48">
        <f t="shared" si="21"/>
        <v>0</v>
      </c>
      <c r="H45" s="48">
        <f t="shared" si="21"/>
        <v>0</v>
      </c>
      <c r="I45" s="73">
        <f t="shared" si="21"/>
        <v>24</v>
      </c>
      <c r="J45" s="62"/>
      <c r="K45" s="63"/>
      <c r="L45" s="48"/>
      <c r="M45" s="62"/>
      <c r="N45" s="48"/>
      <c r="O45" s="64"/>
      <c r="P45" s="62"/>
      <c r="Q45" s="65"/>
      <c r="R45" s="66"/>
      <c r="S45" s="48"/>
      <c r="T45" s="62"/>
      <c r="U45" s="48"/>
      <c r="V45" s="64"/>
      <c r="W45" s="62"/>
      <c r="X45" s="65"/>
      <c r="Y45" s="66"/>
      <c r="Z45" s="48"/>
      <c r="AA45" s="62"/>
      <c r="AB45" s="48"/>
      <c r="AC45" s="64"/>
      <c r="AD45" s="67"/>
      <c r="AE45" s="65"/>
      <c r="AF45" s="66"/>
      <c r="AG45" s="48"/>
      <c r="AH45" s="62"/>
      <c r="AI45" s="48"/>
      <c r="AJ45" s="64">
        <v>24</v>
      </c>
      <c r="AK45" s="62">
        <v>2</v>
      </c>
      <c r="AL45" s="102"/>
      <c r="AM45" s="2"/>
      <c r="AO45" s="1"/>
    </row>
    <row r="46" spans="1:41" ht="14.25" thickBot="1">
      <c r="A46" s="42">
        <f>A45+1</f>
        <v>20</v>
      </c>
      <c r="B46" s="212" t="s">
        <v>48</v>
      </c>
      <c r="C46" s="213"/>
      <c r="D46" s="34">
        <f>E46+F46+G46+H46+I46</f>
        <v>0</v>
      </c>
      <c r="E46" s="48">
        <f>(J46+Q46+X46+AE46)</f>
        <v>0</v>
      </c>
      <c r="F46" s="48">
        <f t="shared" si="21"/>
        <v>0</v>
      </c>
      <c r="G46" s="48">
        <f t="shared" si="21"/>
        <v>0</v>
      </c>
      <c r="H46" s="48">
        <f t="shared" si="21"/>
        <v>0</v>
      </c>
      <c r="I46" s="49">
        <f t="shared" si="21"/>
        <v>0</v>
      </c>
      <c r="J46" s="44"/>
      <c r="K46" s="68"/>
      <c r="L46" s="39"/>
      <c r="M46" s="44"/>
      <c r="N46" s="39"/>
      <c r="O46" s="45"/>
      <c r="P46" s="44"/>
      <c r="Q46" s="43"/>
      <c r="R46" s="69"/>
      <c r="S46" s="39"/>
      <c r="T46" s="44"/>
      <c r="U46" s="39"/>
      <c r="V46" s="45"/>
      <c r="W46" s="44"/>
      <c r="X46" s="43"/>
      <c r="Y46" s="69"/>
      <c r="Z46" s="39"/>
      <c r="AA46" s="44"/>
      <c r="AB46" s="39"/>
      <c r="AC46" s="45"/>
      <c r="AD46" s="70"/>
      <c r="AE46" s="43"/>
      <c r="AF46" s="69" t="s">
        <v>25</v>
      </c>
      <c r="AG46" s="39"/>
      <c r="AH46" s="44"/>
      <c r="AI46" s="39"/>
      <c r="AJ46" s="45"/>
      <c r="AK46" s="44">
        <v>18</v>
      </c>
      <c r="AL46" s="102"/>
      <c r="AM46" s="2"/>
      <c r="AO46" s="1"/>
    </row>
    <row r="47" spans="1:41" ht="14.25" thickBot="1">
      <c r="A47" s="42">
        <f>A46+1</f>
        <v>21</v>
      </c>
      <c r="B47" s="212" t="s">
        <v>89</v>
      </c>
      <c r="C47" s="213"/>
      <c r="D47" s="34">
        <f>E47+F47+G47+H47+I47</f>
        <v>18</v>
      </c>
      <c r="E47" s="48">
        <f>(J47+Q47+X47+AE47)</f>
        <v>18</v>
      </c>
      <c r="F47" s="48">
        <f t="shared" si="21"/>
        <v>0</v>
      </c>
      <c r="G47" s="48">
        <f t="shared" si="21"/>
        <v>0</v>
      </c>
      <c r="H47" s="48">
        <f t="shared" si="21"/>
        <v>0</v>
      </c>
      <c r="I47" s="52">
        <f t="shared" si="21"/>
        <v>0</v>
      </c>
      <c r="J47" s="44"/>
      <c r="K47" s="68"/>
      <c r="L47" s="39"/>
      <c r="M47" s="44"/>
      <c r="N47" s="39"/>
      <c r="O47" s="45"/>
      <c r="P47" s="44"/>
      <c r="Q47" s="43"/>
      <c r="R47" s="69"/>
      <c r="S47" s="39"/>
      <c r="T47" s="44"/>
      <c r="U47" s="39"/>
      <c r="V47" s="45"/>
      <c r="W47" s="44"/>
      <c r="X47" s="43"/>
      <c r="Y47" s="69"/>
      <c r="Z47" s="39"/>
      <c r="AA47" s="44"/>
      <c r="AB47" s="39"/>
      <c r="AC47" s="45"/>
      <c r="AD47" s="70"/>
      <c r="AE47" s="43">
        <v>18</v>
      </c>
      <c r="AF47" s="69"/>
      <c r="AG47" s="39"/>
      <c r="AH47" s="44"/>
      <c r="AI47" s="39"/>
      <c r="AJ47" s="45"/>
      <c r="AK47" s="44">
        <v>3</v>
      </c>
      <c r="AL47" s="102"/>
      <c r="AM47" s="1"/>
      <c r="AO47" s="1"/>
    </row>
    <row r="48" spans="1:41" ht="14.25" customHeight="1" thickBot="1">
      <c r="A48" s="195" t="s">
        <v>24</v>
      </c>
      <c r="B48" s="196"/>
      <c r="C48" s="201" t="s">
        <v>1</v>
      </c>
      <c r="D48" s="193">
        <f aca="true" t="shared" si="22" ref="D48:I48">SUM(D45:D47,D42,D33:D36,D12,D14:D21,D23:D31)</f>
        <v>516</v>
      </c>
      <c r="E48" s="193">
        <f t="shared" si="22"/>
        <v>252</v>
      </c>
      <c r="F48" s="193">
        <f t="shared" si="22"/>
        <v>32</v>
      </c>
      <c r="G48" s="193">
        <f t="shared" si="22"/>
        <v>104</v>
      </c>
      <c r="H48" s="193">
        <f t="shared" si="22"/>
        <v>80</v>
      </c>
      <c r="I48" s="193">
        <f t="shared" si="22"/>
        <v>48</v>
      </c>
      <c r="J48" s="16">
        <f>SUM(J12:J46)</f>
        <v>98</v>
      </c>
      <c r="K48" s="8"/>
      <c r="L48" s="71">
        <f>SUM(L12:L46)</f>
        <v>32</v>
      </c>
      <c r="M48" s="13">
        <f>SUM(M12:M46)</f>
        <v>16</v>
      </c>
      <c r="N48" s="71">
        <f>SUM(N12:N46)</f>
        <v>16</v>
      </c>
      <c r="O48" s="71">
        <f>SUM(O12:O46)</f>
        <v>0</v>
      </c>
      <c r="P48" s="71">
        <f>SUM(P12:P47)</f>
        <v>20</v>
      </c>
      <c r="Q48" s="16">
        <f>SUM(Q12:Q46)</f>
        <v>56</v>
      </c>
      <c r="R48" s="8"/>
      <c r="S48" s="71">
        <f>SUM(S12:S46)</f>
        <v>0</v>
      </c>
      <c r="T48" s="13">
        <f>SUM(T12:T46)</f>
        <v>32</v>
      </c>
      <c r="U48" s="71">
        <f>SUM(U12:U46)</f>
        <v>32</v>
      </c>
      <c r="V48" s="71">
        <f>SUM(V12:V46)</f>
        <v>24</v>
      </c>
      <c r="W48" s="71">
        <f>SUM(W11:W46)</f>
        <v>22</v>
      </c>
      <c r="X48" s="16">
        <f>SUM(X12:X31,X33:X36,X42,X45:X47)</f>
        <v>80</v>
      </c>
      <c r="Y48" s="8"/>
      <c r="Z48" s="16">
        <f>SUM(Z12:Z31,Z33:Z36,Z42,Z45:Z47)</f>
        <v>0</v>
      </c>
      <c r="AA48" s="16">
        <f>SUM(AA12:AA31,AA33:AA36,AA42,AA45:AA47)</f>
        <v>56</v>
      </c>
      <c r="AB48" s="16">
        <f>SUM(AB12:AB31,AB33:AB36,AB42,AB45:AB47)</f>
        <v>32</v>
      </c>
      <c r="AC48" s="16">
        <f>SUM(AC12:AC31,AC33:AC36,AC42,AC45:AC47)</f>
        <v>0</v>
      </c>
      <c r="AD48" s="71">
        <f>SUM(AD11:AD31,AD33:AD36,AD42,AD45:AD47)</f>
        <v>25</v>
      </c>
      <c r="AE48" s="16">
        <f>SUM(AE12:AE47)</f>
        <v>18</v>
      </c>
      <c r="AF48" s="8"/>
      <c r="AG48" s="71">
        <f>SUM(AG12:AG47)</f>
        <v>0</v>
      </c>
      <c r="AH48" s="13">
        <f>SUM(AH12:AH47)</f>
        <v>0</v>
      </c>
      <c r="AI48" s="71">
        <f>SUM(AI12:AI47)</f>
        <v>0</v>
      </c>
      <c r="AJ48" s="72">
        <f>SUM(AJ12:AJ47)</f>
        <v>24</v>
      </c>
      <c r="AK48" s="16">
        <f>SUM(AK12:AK47)</f>
        <v>23</v>
      </c>
      <c r="AL48" s="102"/>
      <c r="AM48" s="2"/>
      <c r="AN48" s="4"/>
      <c r="AO48" s="18"/>
    </row>
    <row r="49" spans="1:38" ht="15.75" customHeight="1" thickBot="1">
      <c r="A49" s="197"/>
      <c r="B49" s="198"/>
      <c r="C49" s="202"/>
      <c r="D49" s="194"/>
      <c r="E49" s="194"/>
      <c r="F49" s="194"/>
      <c r="G49" s="194"/>
      <c r="H49" s="194"/>
      <c r="I49" s="194"/>
      <c r="J49" s="128">
        <f>SUM(J48,L48:O48)</f>
        <v>162</v>
      </c>
      <c r="K49" s="129"/>
      <c r="L49" s="129"/>
      <c r="M49" s="129"/>
      <c r="N49" s="129"/>
      <c r="O49" s="130"/>
      <c r="P49" s="13"/>
      <c r="Q49" s="128">
        <f>SUM(Q48,S48:V48)</f>
        <v>144</v>
      </c>
      <c r="R49" s="129"/>
      <c r="S49" s="129"/>
      <c r="T49" s="129"/>
      <c r="U49" s="129"/>
      <c r="V49" s="130"/>
      <c r="W49" s="13"/>
      <c r="X49" s="128">
        <f>SUM(X48,Z48:AC48)-6</f>
        <v>162</v>
      </c>
      <c r="Y49" s="129"/>
      <c r="Z49" s="129"/>
      <c r="AA49" s="129"/>
      <c r="AB49" s="129"/>
      <c r="AC49" s="130"/>
      <c r="AD49" s="20"/>
      <c r="AE49" s="128">
        <f>SUM(AE48,AG48:AJ48)</f>
        <v>42</v>
      </c>
      <c r="AF49" s="129"/>
      <c r="AG49" s="129"/>
      <c r="AH49" s="129"/>
      <c r="AI49" s="129"/>
      <c r="AJ49" s="130"/>
      <c r="AK49" s="13"/>
      <c r="AL49" s="102"/>
    </row>
    <row r="50" spans="1:38" ht="15.75" customHeight="1" thickBot="1">
      <c r="A50" s="197"/>
      <c r="B50" s="198"/>
      <c r="C50" s="201" t="s">
        <v>20</v>
      </c>
      <c r="D50" s="128" t="s">
        <v>21</v>
      </c>
      <c r="E50" s="129"/>
      <c r="F50" s="129"/>
      <c r="G50" s="129"/>
      <c r="H50" s="129"/>
      <c r="I50" s="130"/>
      <c r="J50" s="115">
        <f>COUNTA(K12:K46)</f>
        <v>2</v>
      </c>
      <c r="K50" s="116"/>
      <c r="L50" s="116"/>
      <c r="M50" s="116"/>
      <c r="N50" s="116"/>
      <c r="O50" s="117"/>
      <c r="P50" s="14"/>
      <c r="Q50" s="115">
        <f>COUNTA(R12:R46)</f>
        <v>2</v>
      </c>
      <c r="R50" s="116"/>
      <c r="S50" s="116"/>
      <c r="T50" s="116"/>
      <c r="U50" s="116"/>
      <c r="V50" s="117"/>
      <c r="W50" s="14"/>
      <c r="X50" s="115">
        <f>COUNTA(Y12:Y46)</f>
        <v>1</v>
      </c>
      <c r="Y50" s="116"/>
      <c r="Z50" s="116"/>
      <c r="AA50" s="116"/>
      <c r="AB50" s="116"/>
      <c r="AC50" s="117"/>
      <c r="AD50" s="19"/>
      <c r="AE50" s="115">
        <f>COUNTA(AF12:AF46)</f>
        <v>1</v>
      </c>
      <c r="AF50" s="116"/>
      <c r="AG50" s="116"/>
      <c r="AH50" s="116"/>
      <c r="AI50" s="116"/>
      <c r="AJ50" s="117"/>
      <c r="AK50" s="14"/>
      <c r="AL50" s="102"/>
    </row>
    <row r="51" spans="1:38" ht="15.75" customHeight="1" thickBot="1">
      <c r="A51" s="197"/>
      <c r="B51" s="198"/>
      <c r="C51" s="202"/>
      <c r="D51" s="128" t="s">
        <v>22</v>
      </c>
      <c r="E51" s="129"/>
      <c r="F51" s="129"/>
      <c r="G51" s="129"/>
      <c r="H51" s="129"/>
      <c r="I51" s="130"/>
      <c r="J51" s="128">
        <f>COUNTA(J12:O46)-2*J50</f>
        <v>11</v>
      </c>
      <c r="K51" s="129"/>
      <c r="L51" s="129"/>
      <c r="M51" s="129"/>
      <c r="N51" s="129"/>
      <c r="O51" s="130"/>
      <c r="P51" s="13"/>
      <c r="Q51" s="128">
        <f>COUNTA(Q12:V46)-2*Q50</f>
        <v>12</v>
      </c>
      <c r="R51" s="129"/>
      <c r="S51" s="129"/>
      <c r="T51" s="129"/>
      <c r="U51" s="129"/>
      <c r="V51" s="130"/>
      <c r="W51" s="13"/>
      <c r="X51" s="128">
        <f>COUNTA(X12:AC46)-2*X50-COUNTA(X37:AC40)</f>
        <v>16</v>
      </c>
      <c r="Y51" s="129"/>
      <c r="Z51" s="129"/>
      <c r="AA51" s="129"/>
      <c r="AB51" s="129"/>
      <c r="AC51" s="130"/>
      <c r="AD51" s="20"/>
      <c r="AE51" s="128">
        <f>COUNTA(AE12:AJ47)-2*AE50-COUNTA(AE37:AJ40)</f>
        <v>1</v>
      </c>
      <c r="AF51" s="129"/>
      <c r="AG51" s="129"/>
      <c r="AH51" s="129"/>
      <c r="AI51" s="129"/>
      <c r="AJ51" s="130"/>
      <c r="AK51" s="13"/>
      <c r="AL51" s="102"/>
    </row>
    <row r="52" spans="1:38" ht="15.75" customHeight="1" thickBot="1">
      <c r="A52" s="199"/>
      <c r="B52" s="200"/>
      <c r="C52" s="36" t="s">
        <v>23</v>
      </c>
      <c r="D52" s="16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8"/>
      <c r="Y52" s="129"/>
      <c r="Z52" s="129"/>
      <c r="AA52" s="129"/>
      <c r="AB52" s="129"/>
      <c r="AC52" s="130"/>
      <c r="AD52" s="20"/>
      <c r="AE52" s="128"/>
      <c r="AF52" s="129"/>
      <c r="AG52" s="129"/>
      <c r="AH52" s="129"/>
      <c r="AI52" s="129"/>
      <c r="AJ52" s="130"/>
      <c r="AK52" s="98"/>
      <c r="AL52" s="102"/>
    </row>
    <row r="53" spans="2:37" ht="31.5" customHeight="1">
      <c r="B53" s="37" t="s">
        <v>28</v>
      </c>
      <c r="C53" s="38">
        <f>P48+W48+AD48+AK48</f>
        <v>90</v>
      </c>
      <c r="D53" s="208">
        <f>E48/D48</f>
        <v>0.4883720930232558</v>
      </c>
      <c r="E53" s="209"/>
      <c r="F53" s="208">
        <f>(F48+G48+H48+I48)/D48</f>
        <v>0.5116279069767442</v>
      </c>
      <c r="G53" s="211"/>
      <c r="H53" s="211"/>
      <c r="I53" s="12"/>
      <c r="J53" s="192" t="s">
        <v>15</v>
      </c>
      <c r="K53" s="192"/>
      <c r="L53" s="192"/>
      <c r="M53" s="192"/>
      <c r="N53" s="192"/>
      <c r="O53" s="192"/>
      <c r="P53" s="192"/>
      <c r="Q53" s="192" t="s">
        <v>16</v>
      </c>
      <c r="R53" s="192"/>
      <c r="S53" s="192"/>
      <c r="T53" s="192"/>
      <c r="U53" s="192"/>
      <c r="V53" s="192"/>
      <c r="W53" s="192"/>
      <c r="X53" s="192" t="s">
        <v>17</v>
      </c>
      <c r="Y53" s="192"/>
      <c r="Z53" s="192"/>
      <c r="AA53" s="192"/>
      <c r="AB53" s="192"/>
      <c r="AC53" s="192"/>
      <c r="AD53" s="192"/>
      <c r="AE53" s="192" t="s">
        <v>18</v>
      </c>
      <c r="AF53" s="192"/>
      <c r="AG53" s="192"/>
      <c r="AH53" s="192"/>
      <c r="AI53" s="192"/>
      <c r="AJ53" s="192"/>
      <c r="AK53" s="192"/>
    </row>
    <row r="54" ht="15.75" customHeight="1">
      <c r="E54" s="99"/>
    </row>
    <row r="55" spans="1:32" ht="15.75" customHeight="1">
      <c r="A55"/>
      <c r="C55" s="1" t="s">
        <v>75</v>
      </c>
      <c r="D55"/>
      <c r="J55"/>
      <c r="K55"/>
      <c r="Q55"/>
      <c r="R55"/>
      <c r="X55"/>
      <c r="Y55"/>
      <c r="AE55"/>
      <c r="AF55"/>
    </row>
    <row r="56" spans="1:32" ht="12.75">
      <c r="A56"/>
      <c r="B56" s="100" t="s">
        <v>73</v>
      </c>
      <c r="C56" s="100" t="s">
        <v>52</v>
      </c>
      <c r="D56" s="210" t="s">
        <v>27</v>
      </c>
      <c r="E56" s="210"/>
      <c r="J56"/>
      <c r="K56"/>
      <c r="Q56"/>
      <c r="R56"/>
      <c r="X56"/>
      <c r="Y56"/>
      <c r="AE56"/>
      <c r="AF56"/>
    </row>
    <row r="57" spans="2:5" ht="13.5">
      <c r="B57" s="39">
        <v>1</v>
      </c>
      <c r="C57" s="10" t="s">
        <v>29</v>
      </c>
      <c r="D57" s="191">
        <v>4</v>
      </c>
      <c r="E57" s="191"/>
    </row>
    <row r="58" spans="2:5" ht="13.5">
      <c r="B58" s="39" t="s">
        <v>91</v>
      </c>
      <c r="C58" s="10" t="s">
        <v>92</v>
      </c>
      <c r="D58" s="222">
        <v>1</v>
      </c>
      <c r="E58" s="223"/>
    </row>
    <row r="59" spans="2:5" ht="13.5">
      <c r="B59" s="39" t="s">
        <v>84</v>
      </c>
      <c r="C59" s="10" t="s">
        <v>82</v>
      </c>
      <c r="D59" s="191">
        <v>2</v>
      </c>
      <c r="E59" s="191"/>
    </row>
    <row r="60" spans="2:5" ht="13.5">
      <c r="B60" s="39">
        <v>20</v>
      </c>
      <c r="C60" s="10" t="s">
        <v>48</v>
      </c>
      <c r="D60" s="191">
        <v>18</v>
      </c>
      <c r="E60" s="191"/>
    </row>
    <row r="61" spans="2:5" ht="13.5">
      <c r="B61" s="39" t="s">
        <v>85</v>
      </c>
      <c r="C61" s="10" t="s">
        <v>83</v>
      </c>
      <c r="D61" s="191">
        <v>8</v>
      </c>
      <c r="E61" s="191"/>
    </row>
    <row r="62" spans="3:5" ht="13.5">
      <c r="C62" s="100" t="s">
        <v>77</v>
      </c>
      <c r="D62" s="210">
        <f>SUM(D57:E61)</f>
        <v>33</v>
      </c>
      <c r="E62" s="210"/>
    </row>
    <row r="63" spans="3:5" ht="13.5">
      <c r="C63" s="40" t="s">
        <v>76</v>
      </c>
      <c r="D63" s="207">
        <f>D62/90</f>
        <v>0.36666666666666664</v>
      </c>
      <c r="E63" s="207"/>
    </row>
  </sheetData>
  <sheetProtection/>
  <mergeCells count="104">
    <mergeCell ref="D58:E58"/>
    <mergeCell ref="B47:C47"/>
    <mergeCell ref="B11:C11"/>
    <mergeCell ref="D56:E56"/>
    <mergeCell ref="A2:C2"/>
    <mergeCell ref="A3:C3"/>
    <mergeCell ref="J53:P53"/>
    <mergeCell ref="B46:C46"/>
    <mergeCell ref="C48:C49"/>
    <mergeCell ref="D48:D49"/>
    <mergeCell ref="B44:AK44"/>
    <mergeCell ref="Q53:W53"/>
    <mergeCell ref="F48:F49"/>
    <mergeCell ref="B38:C38"/>
    <mergeCell ref="J51:O51"/>
    <mergeCell ref="J50:O50"/>
    <mergeCell ref="Q50:V50"/>
    <mergeCell ref="Q51:V51"/>
    <mergeCell ref="H48:H49"/>
    <mergeCell ref="I48:I49"/>
    <mergeCell ref="J49:O49"/>
    <mergeCell ref="X52:AC52"/>
    <mergeCell ref="AE52:AJ52"/>
    <mergeCell ref="AE51:AJ51"/>
    <mergeCell ref="AE53:AK53"/>
    <mergeCell ref="D63:E63"/>
    <mergeCell ref="D53:E53"/>
    <mergeCell ref="D62:E62"/>
    <mergeCell ref="D59:E59"/>
    <mergeCell ref="D57:E57"/>
    <mergeCell ref="F53:H53"/>
    <mergeCell ref="Q49:V49"/>
    <mergeCell ref="A48:B52"/>
    <mergeCell ref="C50:C51"/>
    <mergeCell ref="D50:I50"/>
    <mergeCell ref="B34:C34"/>
    <mergeCell ref="B35:C35"/>
    <mergeCell ref="B39:C39"/>
    <mergeCell ref="B43:C43"/>
    <mergeCell ref="B41:AK41"/>
    <mergeCell ref="B45:C45"/>
    <mergeCell ref="D61:E61"/>
    <mergeCell ref="X53:AD53"/>
    <mergeCell ref="D60:E60"/>
    <mergeCell ref="X50:AC50"/>
    <mergeCell ref="X51:AC51"/>
    <mergeCell ref="B40:C40"/>
    <mergeCell ref="E48:E49"/>
    <mergeCell ref="G48:G49"/>
    <mergeCell ref="D51:I51"/>
    <mergeCell ref="B42:C42"/>
    <mergeCell ref="B36:C36"/>
    <mergeCell ref="B37:C37"/>
    <mergeCell ref="B19:C19"/>
    <mergeCell ref="B24:C24"/>
    <mergeCell ref="B25:C25"/>
    <mergeCell ref="B33:C33"/>
    <mergeCell ref="B26:C26"/>
    <mergeCell ref="B27:C27"/>
    <mergeCell ref="B28:C28"/>
    <mergeCell ref="B29:C29"/>
    <mergeCell ref="B15:C15"/>
    <mergeCell ref="B16:C16"/>
    <mergeCell ref="B17:C17"/>
    <mergeCell ref="B18:C18"/>
    <mergeCell ref="B31:C31"/>
    <mergeCell ref="B20:C20"/>
    <mergeCell ref="B21:C21"/>
    <mergeCell ref="B23:C23"/>
    <mergeCell ref="B30:C30"/>
    <mergeCell ref="B14:C14"/>
    <mergeCell ref="X6:AD7"/>
    <mergeCell ref="B5:C9"/>
    <mergeCell ref="D5:I5"/>
    <mergeCell ref="D6:D9"/>
    <mergeCell ref="X9:Y9"/>
    <mergeCell ref="J9:K9"/>
    <mergeCell ref="Q9:R9"/>
    <mergeCell ref="A4:AK4"/>
    <mergeCell ref="J5:AK5"/>
    <mergeCell ref="D1:AK1"/>
    <mergeCell ref="D2:P2"/>
    <mergeCell ref="D3:AK3"/>
    <mergeCell ref="B10:AK10"/>
    <mergeCell ref="B13:AK13"/>
    <mergeCell ref="B22:AK22"/>
    <mergeCell ref="B32:AK32"/>
    <mergeCell ref="Q6:W7"/>
    <mergeCell ref="E6:I6"/>
    <mergeCell ref="J6:P7"/>
    <mergeCell ref="I7:I9"/>
    <mergeCell ref="E7:E9"/>
    <mergeCell ref="F7:F9"/>
    <mergeCell ref="G7:G9"/>
    <mergeCell ref="AE50:AJ50"/>
    <mergeCell ref="Q2:AK2"/>
    <mergeCell ref="A5:A9"/>
    <mergeCell ref="H7:H9"/>
    <mergeCell ref="B12:C12"/>
    <mergeCell ref="J8:AK8"/>
    <mergeCell ref="AE6:AK7"/>
    <mergeCell ref="AE9:AF9"/>
    <mergeCell ref="AE49:AJ49"/>
    <mergeCell ref="X49:AC49"/>
  </mergeCells>
  <printOptions/>
  <pageMargins left="1.4173228346456694" right="0.2362204724409449" top="0.7086614173228347" bottom="0.1968503937007874" header="0.7874015748031497" footer="0.5118110236220472"/>
  <pageSetup fitToHeight="1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</dc:creator>
  <cp:keywords/>
  <dc:description/>
  <cp:lastModifiedBy>Piotr Holajn</cp:lastModifiedBy>
  <cp:lastPrinted>2012-03-29T10:19:55Z</cp:lastPrinted>
  <dcterms:created xsi:type="dcterms:W3CDTF">2007-01-22T19:12:24Z</dcterms:created>
  <dcterms:modified xsi:type="dcterms:W3CDTF">2016-04-25T11:15:21Z</dcterms:modified>
  <cp:category/>
  <cp:version/>
  <cp:contentType/>
  <cp:contentStatus/>
</cp:coreProperties>
</file>