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50" windowHeight="4710" activeTab="4"/>
  </bookViews>
  <sheets>
    <sheet name="Informatyka_inż" sheetId="1" r:id="rId1"/>
    <sheet name="Moduł_A" sheetId="2" r:id="rId2"/>
    <sheet name="Moduł_B" sheetId="3" r:id="rId3"/>
    <sheet name="Moduł_C" sheetId="4" r:id="rId4"/>
    <sheet name="Moduł_D" sheetId="5" r:id="rId5"/>
    <sheet name="Moduł_E" sheetId="6" r:id="rId6"/>
  </sheets>
  <definedNames>
    <definedName name="_xlnm.Print_Area" localSheetId="0">'Informatyka_inż'!$B$2:$BA$69</definedName>
    <definedName name="_xlnm.Print_Area" localSheetId="1">'Moduł_A'!$B$2:$BA$21</definedName>
    <definedName name="_xlnm.Print_Area" localSheetId="2">'Moduł_B'!$B$2:$BA$21</definedName>
    <definedName name="_xlnm.Print_Area" localSheetId="3">'Moduł_C'!$B$2:$BA$21</definedName>
  </definedNames>
  <calcPr fullCalcOnLoad="1"/>
</workbook>
</file>

<file path=xl/sharedStrings.xml><?xml version="1.0" encoding="utf-8"?>
<sst xmlns="http://schemas.openxmlformats.org/spreadsheetml/2006/main" count="653" uniqueCount="230">
  <si>
    <t>W</t>
  </si>
  <si>
    <t>Ć</t>
  </si>
  <si>
    <t>L</t>
  </si>
  <si>
    <t>P</t>
  </si>
  <si>
    <t>S</t>
  </si>
  <si>
    <t>I</t>
  </si>
  <si>
    <t>II</t>
  </si>
  <si>
    <t>III</t>
  </si>
  <si>
    <t>IV</t>
  </si>
  <si>
    <t>V</t>
  </si>
  <si>
    <t>VI</t>
  </si>
  <si>
    <t>VII</t>
  </si>
  <si>
    <t>Przedmioty nietechniczne</t>
  </si>
  <si>
    <t>Przedmioty podstawowe</t>
  </si>
  <si>
    <t>S e m e s t r y   s t u d i ó w</t>
  </si>
  <si>
    <t>Łączna</t>
  </si>
  <si>
    <t>liczba</t>
  </si>
  <si>
    <t>Liczba egzaminów</t>
  </si>
  <si>
    <t>Nazwa przedmiotu</t>
  </si>
  <si>
    <t>ECTS</t>
  </si>
  <si>
    <t>godz.</t>
  </si>
  <si>
    <t>SUMA PUNKTÓW/GODZIN</t>
  </si>
  <si>
    <t>Metody numeryczne</t>
  </si>
  <si>
    <r>
      <t>RAZEM</t>
    </r>
    <r>
      <rPr>
        <i/>
        <sz val="10"/>
        <rFont val="Arial CE"/>
        <family val="2"/>
      </rPr>
      <t xml:space="preserve"> </t>
    </r>
  </si>
  <si>
    <t>Podstawy programowania</t>
  </si>
  <si>
    <t>Przedmioty kierunkowe</t>
  </si>
  <si>
    <t>Systemy operacyjne</t>
  </si>
  <si>
    <t>Elektronika</t>
  </si>
  <si>
    <t>Sieci komputerowe</t>
  </si>
  <si>
    <t>Technika mikroprocesorowa</t>
  </si>
  <si>
    <t>Bazy danych</t>
  </si>
  <si>
    <t>Inżynieria oprogramowania</t>
  </si>
  <si>
    <t>Grafika komputerowa</t>
  </si>
  <si>
    <t>Algorytmy i struktury danych</t>
  </si>
  <si>
    <t xml:space="preserve">Przedmioty obieralne  </t>
  </si>
  <si>
    <t>Fizyka</t>
  </si>
  <si>
    <t>Obwody elektryczne</t>
  </si>
  <si>
    <t>Analogowe przetwarzanie sygnałów</t>
  </si>
  <si>
    <t>Cyfrowe przetwarzanie sygnałów</t>
  </si>
  <si>
    <t>Systemy informacyjne</t>
  </si>
  <si>
    <t>Zarządzanie sieciami komputerowymi</t>
  </si>
  <si>
    <t>Programowanie mikrokontrolerów</t>
  </si>
  <si>
    <t>Energoelektronika</t>
  </si>
  <si>
    <t>Sztuczna inteligencja</t>
  </si>
  <si>
    <t>System elektroenergetyczny</t>
  </si>
  <si>
    <t>Systemy napędowe</t>
  </si>
  <si>
    <t>Systemy multimedialne</t>
  </si>
  <si>
    <t>Programowanie interfejsu użytkownika</t>
  </si>
  <si>
    <t>Programowanie wieloplatformowe</t>
  </si>
  <si>
    <t>Programowane w środowisku sieciowym</t>
  </si>
  <si>
    <t>Technika cyfrowa</t>
  </si>
  <si>
    <t>Liczba godzin wykładów</t>
  </si>
  <si>
    <t>Liczba godzin ćwiczeń</t>
  </si>
  <si>
    <t>Liczba godzin laboratoriów</t>
  </si>
  <si>
    <t>Liczba godzin projektów</t>
  </si>
  <si>
    <t>Liczba godzin seminariów</t>
  </si>
  <si>
    <t>-</t>
  </si>
  <si>
    <t xml:space="preserve"> =</t>
  </si>
  <si>
    <t>Bezpieczeństwo użytkowania urządzeń</t>
  </si>
  <si>
    <t xml:space="preserve"> -oznacza egzamin</t>
  </si>
  <si>
    <t>Archiwizacja i kompresja danych</t>
  </si>
  <si>
    <t>Systemy przemysłowych sieci komunikacyjnych</t>
  </si>
  <si>
    <t>Praktyka zawodowa</t>
  </si>
  <si>
    <t>Technologia układów elektronicznych</t>
  </si>
  <si>
    <t>Programowanie sterowników przemysłowych</t>
  </si>
  <si>
    <t>Procesory sygnałowe</t>
  </si>
  <si>
    <t>Programowanie urządzeń mobilnych</t>
  </si>
  <si>
    <t>Programowanie równoległe i rozproszone</t>
  </si>
  <si>
    <t>Serwisy internetowe</t>
  </si>
  <si>
    <t>Programowanie w elektrotechnice</t>
  </si>
  <si>
    <t>Grafika ruchoma</t>
  </si>
  <si>
    <t>-przedmiot obieralny</t>
  </si>
  <si>
    <t xml:space="preserve"> - egzamin</t>
  </si>
  <si>
    <t>Suma kontrolna: 0=OK., -1=BŁĄD</t>
  </si>
  <si>
    <t>MathCAD w obliczeniach inżynierskich</t>
  </si>
  <si>
    <t>Modelowanie systemów przemysłowych</t>
  </si>
  <si>
    <t>Sterowanie i programowanie robotów mobilnych</t>
  </si>
  <si>
    <t>Rozproszone systemy sterowania</t>
  </si>
  <si>
    <t>Systemy szybkiego prototypowania</t>
  </si>
  <si>
    <t>Optoelektronika dla informatyków</t>
  </si>
  <si>
    <t>Technika światłowodowa dla informatyków</t>
  </si>
  <si>
    <t>Telekomunikacja światłowodowa</t>
  </si>
  <si>
    <t>Sensory optoelektroniczne</t>
  </si>
  <si>
    <t>Zastosowanie informatyki w pomiarach cyfrowych w energetyce</t>
  </si>
  <si>
    <t>Układy decyzyjne i przesył informacji w strukturach EAZ</t>
  </si>
  <si>
    <t>Projekt inżynierski</t>
  </si>
  <si>
    <t xml:space="preserve"> </t>
  </si>
  <si>
    <t>Informatyka - wybrane zagadnienia</t>
  </si>
  <si>
    <t>VIII</t>
  </si>
  <si>
    <t>Analiza wielokryterialna</t>
  </si>
  <si>
    <t xml:space="preserve">Język obcy </t>
  </si>
  <si>
    <t>Symbol</t>
  </si>
  <si>
    <t>01</t>
  </si>
  <si>
    <t>O03a</t>
  </si>
  <si>
    <t>O02a</t>
  </si>
  <si>
    <t>O02b</t>
  </si>
  <si>
    <t>O03b</t>
  </si>
  <si>
    <t>O04a</t>
  </si>
  <si>
    <t>O04b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</si>
  <si>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</si>
  <si>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</si>
  <si>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</si>
  <si>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</si>
  <si>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</si>
  <si>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</si>
  <si>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</si>
  <si>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</si>
  <si>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</si>
  <si>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</si>
  <si>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</si>
  <si>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</si>
  <si>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</si>
  <si>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</si>
  <si>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</si>
  <si>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</si>
  <si>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</si>
  <si>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</si>
  <si>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</si>
  <si>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</si>
  <si>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</si>
  <si>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</si>
  <si>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</si>
  <si>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</si>
  <si>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</si>
  <si>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</si>
  <si>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</si>
  <si>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</si>
  <si>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</si>
  <si>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</si>
  <si>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</si>
  <si>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</si>
  <si>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O41</t>
  </si>
  <si>
    <t>O42</t>
  </si>
  <si>
    <t>Systemy komputerowe w automatyce</t>
  </si>
  <si>
    <t>OA1</t>
  </si>
  <si>
    <t>OA2</t>
  </si>
  <si>
    <t>OA3</t>
  </si>
  <si>
    <t>OA4</t>
  </si>
  <si>
    <t>OA5</t>
  </si>
  <si>
    <t>OA6</t>
  </si>
  <si>
    <t>OA7</t>
  </si>
  <si>
    <t>OA8</t>
  </si>
  <si>
    <t>OB1</t>
  </si>
  <si>
    <t>OB2</t>
  </si>
  <si>
    <t>OB3</t>
  </si>
  <si>
    <t>OB4</t>
  </si>
  <si>
    <t>OB5</t>
  </si>
  <si>
    <t>OB6</t>
  </si>
  <si>
    <t>OB7</t>
  </si>
  <si>
    <t>OB8</t>
  </si>
  <si>
    <t>OB9</t>
  </si>
  <si>
    <t>OC1</t>
  </si>
  <si>
    <t>OC2</t>
  </si>
  <si>
    <t>OC3</t>
  </si>
  <si>
    <t>OC4</t>
  </si>
  <si>
    <t>OC5</t>
  </si>
  <si>
    <t>OC6</t>
  </si>
  <si>
    <t>OC7</t>
  </si>
  <si>
    <t>Programowanie w systemach sterowania</t>
  </si>
  <si>
    <t>22</t>
  </si>
  <si>
    <t>O38a</t>
  </si>
  <si>
    <t>O38b</t>
  </si>
  <si>
    <t>O39a</t>
  </si>
  <si>
    <t>O39b</t>
  </si>
  <si>
    <t>O40</t>
  </si>
  <si>
    <t>6 tygodni</t>
  </si>
  <si>
    <t>KODOWANIE PRZEDMIOTÓW:  Inz1-SYMBOL-SEM ; gdzie za SYMBOL należy wstawić odpowiedni symbol z siatki, za SEM wstawić nr semestru liczbą rzymską</t>
  </si>
  <si>
    <t>Prawo własności intelektualnej i Internetu</t>
  </si>
  <si>
    <t>Procedury prawne i administracyjne</t>
  </si>
  <si>
    <t>Prawo gospodarcze i handlowe</t>
  </si>
  <si>
    <t>Podstawy zarządzania dla inżynierów</t>
  </si>
  <si>
    <t>Matematyka I</t>
  </si>
  <si>
    <t>Matematyka II</t>
  </si>
  <si>
    <t>Technika inżynierska</t>
  </si>
  <si>
    <t>Matematyka III</t>
  </si>
  <si>
    <t>Programowanie obiektowe I</t>
  </si>
  <si>
    <t>Programowanie obiektowe II</t>
  </si>
  <si>
    <t>Obliczenia inżynierskie</t>
  </si>
  <si>
    <t xml:space="preserve">Zarządzanie informacją </t>
  </si>
  <si>
    <t xml:space="preserve">Energetyka rynkowa </t>
  </si>
  <si>
    <t>Blok przedmiotów wybieralnych</t>
  </si>
  <si>
    <t xml:space="preserve">Wychowanie fizyczne </t>
  </si>
  <si>
    <t>O01a</t>
  </si>
  <si>
    <t>12EN</t>
  </si>
  <si>
    <t>Metrologia</t>
  </si>
  <si>
    <t>O39ENa</t>
  </si>
  <si>
    <t>O39ENb</t>
  </si>
  <si>
    <t>Elementy mechatroniki</t>
  </si>
  <si>
    <t>Mechatronika</t>
  </si>
  <si>
    <t xml:space="preserve">Mechatronika </t>
  </si>
  <si>
    <t xml:space="preserve">Elementy mechatroniki </t>
  </si>
  <si>
    <t>Plan studiów. Specjalność: Informatyka w systemach elektrycznych</t>
  </si>
  <si>
    <t>Blok przedmiotów wybieralnych A - Informatyka użytkowa</t>
  </si>
  <si>
    <t>Blok przedmiotów wybieralnych B - Przemysłowe systemy sterowania</t>
  </si>
  <si>
    <t>Blok przedmiotów wybieralnych C - Struktury decyzyjne i światłodowe transmisje danych  w energetyce</t>
  </si>
  <si>
    <t>Measurement science</t>
  </si>
  <si>
    <t xml:space="preserve"> Kierunek Informatyka, studia niestacjonarne I stopnia. Obowiązuje od roku akademickiego 2016/2017 zatwierdzony uchwałą Rady Wydziału 26.04.2016</t>
  </si>
  <si>
    <t>OE1</t>
  </si>
  <si>
    <t>Systemy automatyki obiektowej</t>
  </si>
  <si>
    <t>OE2</t>
  </si>
  <si>
    <t>Interfejsy bezprzewodowe w systemach pomiarowych</t>
  </si>
  <si>
    <t>OE3</t>
  </si>
  <si>
    <t>Systemy pomiarowe</t>
  </si>
  <si>
    <t>OE4</t>
  </si>
  <si>
    <t>Projektowanie systemów teleinformatycznych</t>
  </si>
  <si>
    <t>OE5</t>
  </si>
  <si>
    <t>Mikroprocesorowe  systemy pomiarowe</t>
  </si>
  <si>
    <t>OE6</t>
  </si>
  <si>
    <t>Projektowanie systemów mikroprocesorowych</t>
  </si>
  <si>
    <t>OE7</t>
  </si>
  <si>
    <t>Kompatybilność elektromagnetyczna urządzeń techniki informatycznej</t>
  </si>
  <si>
    <t>OE8</t>
  </si>
  <si>
    <t>Modelowanie i symulacje systemów pomiarowych</t>
  </si>
  <si>
    <t>Blok przedmiotów wybieralnych E - Informatyka w systemach pomiarowych</t>
  </si>
  <si>
    <t>Kierunek Informatyka, studia niestacjonarne I stopnia. Obowiązuje od roku akademickiego 2016/2017 zatwierdzony uchwałą Rady Wydziału 26.04.2016</t>
  </si>
  <si>
    <t>Blok przedmiotów wybieralnych D - Systemy wbudowane</t>
  </si>
  <si>
    <t>OD1</t>
  </si>
  <si>
    <t>Wprowadzenie do systemów wbudowanych</t>
  </si>
  <si>
    <t>OD2</t>
  </si>
  <si>
    <t>Programowanie systemów wbudowanych</t>
  </si>
  <si>
    <t>OD3</t>
  </si>
  <si>
    <t>Metody optymalizacji</t>
  </si>
  <si>
    <t>OD4</t>
  </si>
  <si>
    <t>Systemy wbudowane w pojazdach samochodowych</t>
  </si>
  <si>
    <t>OD5</t>
  </si>
  <si>
    <t>Procesory sygnałowe w układach czasu rzeczywistego</t>
  </si>
  <si>
    <t>OD6</t>
  </si>
  <si>
    <t>Przemysłowe systemy wbudowane</t>
  </si>
  <si>
    <t>OD7</t>
  </si>
  <si>
    <t>Bezpieczeństwo i przetwarzanie informacji w systemach wbudowanych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</si>
</sst>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  <numFmt numFmtId="175" formatCode="0.0%"/>
    <numFmt numFmtId="176" formatCode="0.000%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Comic Sans MS"/>
      <family val="4"/>
    </font>
    <font>
      <b/>
      <sz val="12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 CE"/>
      <family val="0"/>
    </font>
    <font>
      <sz val="10"/>
      <color rgb="FFFF000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medium"/>
      <top style="double"/>
      <bottom style="hair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10" xfId="6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43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7" fillId="0" borderId="42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34" borderId="54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4" borderId="41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36" borderId="55" xfId="0" applyFont="1" applyFill="1" applyBorder="1" applyAlignment="1">
      <alignment/>
    </xf>
    <xf numFmtId="0" fontId="0" fillId="36" borderId="56" xfId="0" applyFont="1" applyFill="1" applyBorder="1" applyAlignment="1">
      <alignment/>
    </xf>
    <xf numFmtId="0" fontId="0" fillId="36" borderId="57" xfId="0" applyFont="1" applyFill="1" applyBorder="1" applyAlignment="1">
      <alignment/>
    </xf>
    <xf numFmtId="0" fontId="0" fillId="37" borderId="58" xfId="0" applyFont="1" applyFill="1" applyBorder="1" applyAlignment="1">
      <alignment wrapText="1"/>
    </xf>
    <xf numFmtId="0" fontId="0" fillId="37" borderId="55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3" xfId="0" applyFill="1" applyBorder="1" applyAlignment="1">
      <alignment/>
    </xf>
    <xf numFmtId="49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0" borderId="42" xfId="0" applyFont="1" applyFill="1" applyBorder="1" applyAlignment="1">
      <alignment horizontal="right"/>
    </xf>
    <xf numFmtId="0" fontId="0" fillId="35" borderId="20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61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34" borderId="61" xfId="0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62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76" fontId="0" fillId="34" borderId="52" xfId="0" applyNumberFormat="1" applyFill="1" applyBorder="1" applyAlignment="1">
      <alignment/>
    </xf>
    <xf numFmtId="0" fontId="0" fillId="38" borderId="61" xfId="0" applyFill="1" applyBorder="1" applyAlignment="1">
      <alignment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50" xfId="0" applyNumberFormat="1" applyFont="1" applyFill="1" applyBorder="1" applyAlignment="1">
      <alignment horizontal="center" vertical="center"/>
    </xf>
    <xf numFmtId="49" fontId="23" fillId="0" borderId="59" xfId="0" applyNumberFormat="1" applyFont="1" applyFill="1" applyBorder="1" applyAlignment="1">
      <alignment horizontal="center" vertical="center"/>
    </xf>
    <xf numFmtId="49" fontId="23" fillId="34" borderId="6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/>
    </xf>
    <xf numFmtId="49" fontId="23" fillId="0" borderId="60" xfId="0" applyNumberFormat="1" applyFont="1" applyFill="1" applyBorder="1" applyAlignment="1">
      <alignment horizontal="center" vertical="center"/>
    </xf>
    <xf numFmtId="49" fontId="23" fillId="0" borderId="63" xfId="0" applyNumberFormat="1" applyFont="1" applyFill="1" applyBorder="1" applyAlignment="1">
      <alignment horizontal="center" vertical="center"/>
    </xf>
    <xf numFmtId="49" fontId="23" fillId="34" borderId="59" xfId="0" applyNumberFormat="1" applyFont="1" applyFill="1" applyBorder="1" applyAlignment="1">
      <alignment horizontal="center" vertical="center"/>
    </xf>
    <xf numFmtId="49" fontId="24" fillId="0" borderId="40" xfId="0" applyNumberFormat="1" applyFont="1" applyFill="1" applyBorder="1" applyAlignment="1">
      <alignment horizontal="center" vertical="center"/>
    </xf>
    <xf numFmtId="49" fontId="22" fillId="34" borderId="40" xfId="0" applyNumberFormat="1" applyFont="1" applyFill="1" applyBorder="1" applyAlignment="1">
      <alignment horizontal="center" vertical="center"/>
    </xf>
    <xf numFmtId="49" fontId="23" fillId="38" borderId="5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38" borderId="56" xfId="0" applyFont="1" applyFill="1" applyBorder="1" applyAlignment="1">
      <alignment horizontal="center" vertical="center"/>
    </xf>
    <xf numFmtId="0" fontId="0" fillId="38" borderId="5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37" borderId="5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2" fillId="36" borderId="60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41" xfId="0" applyFont="1" applyFill="1" applyBorder="1" applyAlignment="1">
      <alignment/>
    </xf>
    <xf numFmtId="49" fontId="61" fillId="39" borderId="60" xfId="0" applyNumberFormat="1" applyFont="1" applyFill="1" applyBorder="1" applyAlignment="1">
      <alignment horizontal="center" vertical="center"/>
    </xf>
    <xf numFmtId="0" fontId="0" fillId="39" borderId="60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49" fontId="22" fillId="0" borderId="60" xfId="0" applyNumberFormat="1" applyFont="1" applyFill="1" applyBorder="1" applyAlignment="1">
      <alignment horizontal="center" vertical="center"/>
    </xf>
    <xf numFmtId="0" fontId="0" fillId="38" borderId="59" xfId="0" applyFont="1" applyFill="1" applyBorder="1" applyAlignment="1">
      <alignment/>
    </xf>
    <xf numFmtId="0" fontId="0" fillId="40" borderId="61" xfId="0" applyFill="1" applyBorder="1" applyAlignment="1">
      <alignment/>
    </xf>
    <xf numFmtId="0" fontId="25" fillId="38" borderId="67" xfId="0" applyFont="1" applyFill="1" applyBorder="1" applyAlignment="1">
      <alignment/>
    </xf>
    <xf numFmtId="0" fontId="25" fillId="40" borderId="68" xfId="0" applyFont="1" applyFill="1" applyBorder="1" applyAlignment="1">
      <alignment/>
    </xf>
    <xf numFmtId="0" fontId="12" fillId="38" borderId="63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wrapText="1"/>
    </xf>
    <xf numFmtId="0" fontId="12" fillId="38" borderId="59" xfId="0" applyFont="1" applyFill="1" applyBorder="1" applyAlignment="1">
      <alignment horizontal="center" vertical="center"/>
    </xf>
    <xf numFmtId="0" fontId="0" fillId="38" borderId="58" xfId="0" applyFont="1" applyFill="1" applyBorder="1" applyAlignment="1">
      <alignment wrapText="1"/>
    </xf>
    <xf numFmtId="0" fontId="0" fillId="38" borderId="59" xfId="0" applyFont="1" applyFill="1" applyBorder="1" applyAlignment="1">
      <alignment wrapText="1"/>
    </xf>
    <xf numFmtId="0" fontId="12" fillId="38" borderId="60" xfId="0" applyFont="1" applyFill="1" applyBorder="1" applyAlignment="1">
      <alignment horizontal="center" vertical="center"/>
    </xf>
    <xf numFmtId="0" fontId="12" fillId="38" borderId="63" xfId="0" applyFont="1" applyFill="1" applyBorder="1" applyAlignment="1">
      <alignment horizontal="center"/>
    </xf>
    <xf numFmtId="0" fontId="12" fillId="38" borderId="59" xfId="0" applyFont="1" applyFill="1" applyBorder="1" applyAlignment="1">
      <alignment horizontal="center"/>
    </xf>
    <xf numFmtId="0" fontId="12" fillId="38" borderId="31" xfId="0" applyFont="1" applyFill="1" applyBorder="1" applyAlignment="1">
      <alignment horizontal="center"/>
    </xf>
    <xf numFmtId="0" fontId="0" fillId="38" borderId="31" xfId="0" applyFill="1" applyBorder="1" applyAlignment="1">
      <alignment/>
    </xf>
    <xf numFmtId="0" fontId="12" fillId="38" borderId="60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0" fillId="38" borderId="56" xfId="0" applyFont="1" applyFill="1" applyBorder="1" applyAlignment="1">
      <alignment/>
    </xf>
    <xf numFmtId="0" fontId="0" fillId="38" borderId="57" xfId="0" applyFont="1" applyFill="1" applyBorder="1" applyAlignment="1">
      <alignment/>
    </xf>
    <xf numFmtId="0" fontId="1" fillId="38" borderId="4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49" fontId="23" fillId="19" borderId="60" xfId="0" applyNumberFormat="1" applyFont="1" applyFill="1" applyBorder="1" applyAlignment="1">
      <alignment horizontal="center" vertical="center"/>
    </xf>
    <xf numFmtId="0" fontId="0" fillId="19" borderId="59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2" fillId="38" borderId="63" xfId="0" applyFont="1" applyFill="1" applyBorder="1" applyAlignment="1">
      <alignment horizontal="center" vertical="center"/>
    </xf>
    <xf numFmtId="0" fontId="0" fillId="38" borderId="58" xfId="0" applyFont="1" applyFill="1" applyBorder="1" applyAlignment="1">
      <alignment wrapText="1"/>
    </xf>
    <xf numFmtId="0" fontId="26" fillId="35" borderId="12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0" fontId="26" fillId="35" borderId="13" xfId="0" applyFont="1" applyFill="1" applyBorder="1" applyAlignment="1">
      <alignment/>
    </xf>
    <xf numFmtId="0" fontId="26" fillId="35" borderId="14" xfId="0" applyFont="1" applyFill="1" applyBorder="1" applyAlignment="1">
      <alignment/>
    </xf>
    <xf numFmtId="0" fontId="26" fillId="35" borderId="15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62" fillId="38" borderId="59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41" borderId="27" xfId="0" applyFont="1" applyFill="1" applyBorder="1" applyAlignment="1">
      <alignment/>
    </xf>
    <xf numFmtId="0" fontId="26" fillId="41" borderId="1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41" borderId="18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62" fillId="38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38" borderId="63" xfId="0" applyFont="1" applyFill="1" applyBorder="1" applyAlignment="1">
      <alignment horizontal="center" vertical="top"/>
    </xf>
    <xf numFmtId="0" fontId="0" fillId="38" borderId="58" xfId="0" applyFill="1" applyBorder="1" applyAlignment="1">
      <alignment vertical="top" wrapText="1"/>
    </xf>
    <xf numFmtId="0" fontId="12" fillId="38" borderId="59" xfId="0" applyFont="1" applyFill="1" applyBorder="1" applyAlignment="1">
      <alignment horizontal="center" vertical="top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right"/>
    </xf>
    <xf numFmtId="0" fontId="0" fillId="0" borderId="75" xfId="0" applyBorder="1" applyAlignment="1">
      <alignment horizontal="right"/>
    </xf>
    <xf numFmtId="0" fontId="1" fillId="0" borderId="76" xfId="0" applyFont="1" applyFill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9" fillId="0" borderId="83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9" fillId="0" borderId="0" xfId="0" applyFont="1" applyFill="1" applyBorder="1" applyAlignment="1">
      <alignment horizontal="center"/>
    </xf>
    <xf numFmtId="175" fontId="0" fillId="34" borderId="52" xfId="0" applyNumberFormat="1" applyFill="1" applyBorder="1" applyAlignment="1">
      <alignment/>
    </xf>
    <xf numFmtId="0" fontId="0" fillId="0" borderId="52" xfId="0" applyBorder="1" applyAlignment="1">
      <alignment/>
    </xf>
    <xf numFmtId="0" fontId="1" fillId="0" borderId="71" xfId="60" applyNumberFormat="1" applyFont="1" applyFill="1" applyBorder="1" applyAlignment="1">
      <alignment horizontal="center"/>
    </xf>
    <xf numFmtId="0" fontId="1" fillId="0" borderId="73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71" xfId="0" applyFont="1" applyFill="1" applyBorder="1" applyAlignment="1">
      <alignment horizontal="right"/>
    </xf>
    <xf numFmtId="0" fontId="1" fillId="0" borderId="73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right"/>
    </xf>
    <xf numFmtId="0" fontId="0" fillId="0" borderId="39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O88"/>
  <sheetViews>
    <sheetView zoomScale="70" zoomScaleNormal="70" zoomScalePageLayoutView="0" workbookViewId="0" topLeftCell="A1">
      <selection activeCell="A60" sqref="A60:IV60"/>
    </sheetView>
  </sheetViews>
  <sheetFormatPr defaultColWidth="8.875" defaultRowHeight="12.75"/>
  <cols>
    <col min="1" max="1" width="5.00390625" style="0" bestFit="1" customWidth="1"/>
    <col min="2" max="2" width="9.625" style="135" customWidth="1"/>
    <col min="3" max="3" width="49.625" style="25" bestFit="1" customWidth="1"/>
    <col min="4" max="4" width="5.25390625" style="25" customWidth="1"/>
    <col min="5" max="14" width="3.875" style="25" customWidth="1"/>
    <col min="15" max="15" width="2.25390625" style="25" bestFit="1" customWidth="1"/>
    <col min="16" max="16" width="5.625" style="25" customWidth="1"/>
    <col min="17" max="51" width="3.875" style="25" customWidth="1"/>
    <col min="52" max="52" width="6.625" style="25" bestFit="1" customWidth="1"/>
    <col min="53" max="53" width="6.125" style="25" customWidth="1"/>
    <col min="54" max="54" width="3.125" style="25" customWidth="1"/>
    <col min="55" max="16384" width="8.875" style="25" customWidth="1"/>
  </cols>
  <sheetData>
    <row r="2" spans="2:54" ht="15">
      <c r="B2" s="267" t="s">
        <v>196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4"/>
    </row>
    <row r="3" spans="2:54" ht="12.75">
      <c r="B3" s="274" t="s">
        <v>191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4"/>
    </row>
    <row r="4" spans="2:54" ht="13.5" thickBot="1">
      <c r="B4" s="263" t="s">
        <v>166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4"/>
    </row>
    <row r="5" spans="2:74" ht="13.5" thickBot="1">
      <c r="B5" s="132"/>
      <c r="C5" s="28"/>
      <c r="D5" s="264" t="s">
        <v>14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6"/>
      <c r="AZ5" s="268" t="s">
        <v>15</v>
      </c>
      <c r="BA5" s="269"/>
      <c r="BB5" s="27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</row>
    <row r="6" spans="2:54" ht="12.75">
      <c r="B6" s="133" t="s">
        <v>91</v>
      </c>
      <c r="C6" s="30" t="s">
        <v>18</v>
      </c>
      <c r="D6" s="255" t="s">
        <v>5</v>
      </c>
      <c r="E6" s="272"/>
      <c r="F6" s="272"/>
      <c r="G6" s="272"/>
      <c r="H6" s="272"/>
      <c r="I6" s="273"/>
      <c r="J6" s="255" t="s">
        <v>6</v>
      </c>
      <c r="K6" s="256"/>
      <c r="L6" s="256"/>
      <c r="M6" s="256"/>
      <c r="N6" s="256"/>
      <c r="O6" s="257"/>
      <c r="P6" s="255" t="s">
        <v>7</v>
      </c>
      <c r="Q6" s="256"/>
      <c r="R6" s="256"/>
      <c r="S6" s="256"/>
      <c r="T6" s="256"/>
      <c r="U6" s="257"/>
      <c r="V6" s="255" t="s">
        <v>8</v>
      </c>
      <c r="W6" s="256"/>
      <c r="X6" s="256"/>
      <c r="Y6" s="256"/>
      <c r="Z6" s="256"/>
      <c r="AA6" s="257"/>
      <c r="AB6" s="255" t="s">
        <v>9</v>
      </c>
      <c r="AC6" s="256"/>
      <c r="AD6" s="256"/>
      <c r="AE6" s="256"/>
      <c r="AF6" s="256"/>
      <c r="AG6" s="257"/>
      <c r="AH6" s="255" t="s">
        <v>10</v>
      </c>
      <c r="AI6" s="256"/>
      <c r="AJ6" s="256"/>
      <c r="AK6" s="256"/>
      <c r="AL6" s="256"/>
      <c r="AM6" s="257"/>
      <c r="AN6" s="255" t="s">
        <v>11</v>
      </c>
      <c r="AO6" s="256"/>
      <c r="AP6" s="256"/>
      <c r="AQ6" s="256"/>
      <c r="AR6" s="256"/>
      <c r="AS6" s="257"/>
      <c r="AT6" s="255" t="s">
        <v>88</v>
      </c>
      <c r="AU6" s="256"/>
      <c r="AV6" s="256"/>
      <c r="AW6" s="256"/>
      <c r="AX6" s="256"/>
      <c r="AY6" s="257"/>
      <c r="AZ6" s="270" t="s">
        <v>16</v>
      </c>
      <c r="BA6" s="271"/>
      <c r="BB6" s="24"/>
    </row>
    <row r="7" spans="2:54" ht="13.5" thickBot="1">
      <c r="B7" s="133"/>
      <c r="C7" s="29"/>
      <c r="D7" s="31" t="s">
        <v>19</v>
      </c>
      <c r="E7" s="32" t="s">
        <v>0</v>
      </c>
      <c r="F7" s="33" t="s">
        <v>1</v>
      </c>
      <c r="G7" s="33" t="s">
        <v>2</v>
      </c>
      <c r="H7" s="33" t="s">
        <v>3</v>
      </c>
      <c r="I7" s="34" t="s">
        <v>4</v>
      </c>
      <c r="J7" s="31" t="s">
        <v>19</v>
      </c>
      <c r="K7" s="35" t="s">
        <v>0</v>
      </c>
      <c r="L7" s="36" t="s">
        <v>1</v>
      </c>
      <c r="M7" s="36" t="s">
        <v>2</v>
      </c>
      <c r="N7" s="36" t="s">
        <v>3</v>
      </c>
      <c r="O7" s="37" t="s">
        <v>4</v>
      </c>
      <c r="P7" s="31" t="s">
        <v>19</v>
      </c>
      <c r="Q7" s="32" t="s">
        <v>0</v>
      </c>
      <c r="R7" s="33" t="s">
        <v>1</v>
      </c>
      <c r="S7" s="33" t="s">
        <v>2</v>
      </c>
      <c r="T7" s="33" t="s">
        <v>3</v>
      </c>
      <c r="U7" s="34" t="s">
        <v>4</v>
      </c>
      <c r="V7" s="31" t="s">
        <v>19</v>
      </c>
      <c r="W7" s="35" t="s">
        <v>0</v>
      </c>
      <c r="X7" s="36" t="s">
        <v>1</v>
      </c>
      <c r="Y7" s="36" t="s">
        <v>2</v>
      </c>
      <c r="Z7" s="36" t="s">
        <v>3</v>
      </c>
      <c r="AA7" s="37" t="s">
        <v>4</v>
      </c>
      <c r="AB7" s="31" t="s">
        <v>19</v>
      </c>
      <c r="AC7" s="32" t="s">
        <v>0</v>
      </c>
      <c r="AD7" s="33" t="s">
        <v>1</v>
      </c>
      <c r="AE7" s="33" t="s">
        <v>2</v>
      </c>
      <c r="AF7" s="33" t="s">
        <v>3</v>
      </c>
      <c r="AG7" s="34" t="s">
        <v>4</v>
      </c>
      <c r="AH7" s="31" t="s">
        <v>19</v>
      </c>
      <c r="AI7" s="35" t="s">
        <v>0</v>
      </c>
      <c r="AJ7" s="36" t="s">
        <v>1</v>
      </c>
      <c r="AK7" s="36" t="s">
        <v>2</v>
      </c>
      <c r="AL7" s="36" t="s">
        <v>3</v>
      </c>
      <c r="AM7" s="37" t="s">
        <v>4</v>
      </c>
      <c r="AN7" s="31" t="s">
        <v>19</v>
      </c>
      <c r="AO7" s="32" t="s">
        <v>0</v>
      </c>
      <c r="AP7" s="33" t="s">
        <v>1</v>
      </c>
      <c r="AQ7" s="33" t="s">
        <v>2</v>
      </c>
      <c r="AR7" s="33" t="s">
        <v>3</v>
      </c>
      <c r="AS7" s="34" t="s">
        <v>4</v>
      </c>
      <c r="AT7" s="31" t="s">
        <v>19</v>
      </c>
      <c r="AU7" s="32" t="s">
        <v>0</v>
      </c>
      <c r="AV7" s="33" t="s">
        <v>1</v>
      </c>
      <c r="AW7" s="33" t="s">
        <v>2</v>
      </c>
      <c r="AX7" s="33" t="s">
        <v>3</v>
      </c>
      <c r="AY7" s="34" t="s">
        <v>4</v>
      </c>
      <c r="AZ7" s="38" t="s">
        <v>19</v>
      </c>
      <c r="BA7" s="39" t="s">
        <v>20</v>
      </c>
      <c r="BB7" s="24"/>
    </row>
    <row r="8" spans="1:93" s="22" customFormat="1" ht="14.25" thickBot="1" thickTop="1">
      <c r="A8"/>
      <c r="B8" s="137"/>
      <c r="C8" s="65" t="s">
        <v>12</v>
      </c>
      <c r="D8" s="16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117"/>
      <c r="AU8" s="117"/>
      <c r="AV8" s="117"/>
      <c r="AW8" s="117"/>
      <c r="AX8" s="117"/>
      <c r="AY8" s="117"/>
      <c r="AZ8" s="148">
        <f>SUM(AZ9:AZ10,AZ11,AZ13,AZ15)</f>
        <v>17</v>
      </c>
      <c r="BA8" s="148">
        <f>SUM(BA9:BA10,BA11,BA13,BA15)</f>
        <v>132</v>
      </c>
      <c r="BB8" s="24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</row>
    <row r="9" spans="2:54" ht="13.5" thickTop="1">
      <c r="B9" s="138" t="s">
        <v>92</v>
      </c>
      <c r="C9" s="107" t="s">
        <v>90</v>
      </c>
      <c r="D9" s="7"/>
      <c r="E9" s="1"/>
      <c r="F9" s="8"/>
      <c r="G9" s="8"/>
      <c r="H9" s="8"/>
      <c r="I9" s="9"/>
      <c r="J9" s="7">
        <v>2</v>
      </c>
      <c r="K9" s="1"/>
      <c r="L9" s="8">
        <v>18</v>
      </c>
      <c r="M9" s="8"/>
      <c r="N9" s="8"/>
      <c r="O9" s="9"/>
      <c r="P9" s="7">
        <v>2</v>
      </c>
      <c r="Q9" s="1"/>
      <c r="R9" s="8">
        <v>18</v>
      </c>
      <c r="S9" s="8"/>
      <c r="T9" s="8"/>
      <c r="U9" s="10"/>
      <c r="V9" s="7">
        <v>2</v>
      </c>
      <c r="W9" s="1"/>
      <c r="X9" s="8">
        <v>18</v>
      </c>
      <c r="Y9" s="8"/>
      <c r="Z9" s="8"/>
      <c r="AA9" s="9"/>
      <c r="AB9" s="7">
        <v>2</v>
      </c>
      <c r="AC9" s="70"/>
      <c r="AD9" s="71">
        <v>18</v>
      </c>
      <c r="AE9" s="71"/>
      <c r="AF9" s="71"/>
      <c r="AG9" s="72"/>
      <c r="AH9" s="7"/>
      <c r="AI9" s="1"/>
      <c r="AJ9" s="8"/>
      <c r="AK9" s="8"/>
      <c r="AL9" s="8"/>
      <c r="AM9" s="10"/>
      <c r="AN9" s="7"/>
      <c r="AO9" s="1"/>
      <c r="AP9" s="8"/>
      <c r="AQ9" s="8"/>
      <c r="AR9" s="8"/>
      <c r="AS9" s="9"/>
      <c r="AT9" s="7"/>
      <c r="AU9" s="1"/>
      <c r="AV9" s="8"/>
      <c r="AW9" s="8"/>
      <c r="AX9" s="8"/>
      <c r="AY9" s="9"/>
      <c r="AZ9" s="150">
        <f aca="true" t="shared" si="0" ref="AZ9:AZ16">D9+J9+P9+V9+AB9+AH9+AN9+AT9</f>
        <v>8</v>
      </c>
      <c r="BA9" s="151">
        <f aca="true" t="shared" si="1" ref="BA9:BA16">SUM(E9:I9,K9:O9,Q9:U9,W9:AA9,AC9:AG9,AI9:AM9,AO9:AS9,AU9:AY9)</f>
        <v>72</v>
      </c>
      <c r="BB9" s="24"/>
    </row>
    <row r="10" spans="2:54" ht="12.75">
      <c r="B10" s="177" t="s">
        <v>182</v>
      </c>
      <c r="C10" s="178" t="s">
        <v>181</v>
      </c>
      <c r="D10" s="20"/>
      <c r="E10" s="12"/>
      <c r="F10" s="13"/>
      <c r="G10" s="13"/>
      <c r="H10" s="13"/>
      <c r="I10" s="14"/>
      <c r="J10" s="20"/>
      <c r="K10" s="12"/>
      <c r="L10" s="13"/>
      <c r="M10" s="13"/>
      <c r="N10" s="13"/>
      <c r="O10" s="14"/>
      <c r="P10" s="20"/>
      <c r="Q10" s="12"/>
      <c r="R10" s="13"/>
      <c r="S10" s="13"/>
      <c r="T10" s="13"/>
      <c r="U10" s="14"/>
      <c r="V10" s="20">
        <v>1</v>
      </c>
      <c r="W10" s="12"/>
      <c r="X10" s="13">
        <v>8</v>
      </c>
      <c r="Y10" s="13"/>
      <c r="Z10" s="13"/>
      <c r="AA10" s="14"/>
      <c r="AB10" s="20">
        <v>1</v>
      </c>
      <c r="AC10" s="12"/>
      <c r="AD10" s="13">
        <v>8</v>
      </c>
      <c r="AE10" s="13"/>
      <c r="AF10" s="13"/>
      <c r="AG10" s="14"/>
      <c r="AH10" s="20"/>
      <c r="AI10" s="12"/>
      <c r="AJ10" s="13"/>
      <c r="AK10" s="13"/>
      <c r="AL10" s="13"/>
      <c r="AM10" s="15"/>
      <c r="AN10" s="20"/>
      <c r="AO10" s="12"/>
      <c r="AP10" s="13"/>
      <c r="AQ10" s="13"/>
      <c r="AR10" s="13"/>
      <c r="AS10" s="14"/>
      <c r="AT10" s="20"/>
      <c r="AU10" s="12"/>
      <c r="AV10" s="13"/>
      <c r="AW10" s="13"/>
      <c r="AX10" s="13"/>
      <c r="AY10" s="14"/>
      <c r="AZ10" s="156">
        <f t="shared" si="0"/>
        <v>2</v>
      </c>
      <c r="BA10" s="157">
        <f t="shared" si="1"/>
        <v>16</v>
      </c>
      <c r="BB10" s="24"/>
    </row>
    <row r="11" spans="2:54" ht="12.75">
      <c r="B11" s="139" t="s">
        <v>94</v>
      </c>
      <c r="C11" s="88" t="s">
        <v>167</v>
      </c>
      <c r="D11" s="20"/>
      <c r="E11" s="12"/>
      <c r="F11" s="13"/>
      <c r="G11" s="13"/>
      <c r="H11" s="13"/>
      <c r="I11" s="14"/>
      <c r="J11" s="20"/>
      <c r="K11" s="12"/>
      <c r="L11" s="13"/>
      <c r="M11" s="13"/>
      <c r="N11" s="13"/>
      <c r="O11" s="14"/>
      <c r="P11" s="20"/>
      <c r="Q11" s="12"/>
      <c r="R11" s="13"/>
      <c r="S11" s="13"/>
      <c r="T11" s="13"/>
      <c r="U11" s="14"/>
      <c r="V11" s="20"/>
      <c r="W11" s="12"/>
      <c r="X11" s="13"/>
      <c r="Y11" s="13"/>
      <c r="Z11" s="13"/>
      <c r="AA11" s="14"/>
      <c r="AB11" s="20"/>
      <c r="AC11" s="12"/>
      <c r="AD11" s="13"/>
      <c r="AE11" s="13"/>
      <c r="AF11" s="13"/>
      <c r="AG11" s="14"/>
      <c r="AH11" s="20"/>
      <c r="AI11" s="12"/>
      <c r="AJ11" s="13"/>
      <c r="AK11" s="13"/>
      <c r="AL11" s="13"/>
      <c r="AM11" s="15"/>
      <c r="AN11" s="20">
        <v>2</v>
      </c>
      <c r="AO11" s="12">
        <v>12</v>
      </c>
      <c r="AP11" s="13"/>
      <c r="AQ11" s="13"/>
      <c r="AR11" s="13"/>
      <c r="AS11" s="14"/>
      <c r="AT11" s="20"/>
      <c r="AU11" s="12"/>
      <c r="AV11" s="13"/>
      <c r="AW11" s="13"/>
      <c r="AX11" s="13"/>
      <c r="AY11" s="14"/>
      <c r="AZ11" s="152">
        <f t="shared" si="0"/>
        <v>2</v>
      </c>
      <c r="BA11" s="153">
        <f t="shared" si="1"/>
        <v>12</v>
      </c>
      <c r="BB11" s="24"/>
    </row>
    <row r="12" spans="2:54" ht="12.75">
      <c r="B12" s="139" t="s">
        <v>95</v>
      </c>
      <c r="C12" s="88" t="s">
        <v>168</v>
      </c>
      <c r="D12" s="20"/>
      <c r="E12" s="12"/>
      <c r="F12" s="13"/>
      <c r="G12" s="13"/>
      <c r="H12" s="13"/>
      <c r="I12" s="14"/>
      <c r="J12" s="20"/>
      <c r="K12" s="12"/>
      <c r="L12" s="13"/>
      <c r="M12" s="13"/>
      <c r="N12" s="13"/>
      <c r="O12" s="14"/>
      <c r="P12" s="20"/>
      <c r="Q12" s="12"/>
      <c r="R12" s="13"/>
      <c r="S12" s="13"/>
      <c r="T12" s="13"/>
      <c r="U12" s="14"/>
      <c r="V12" s="20"/>
      <c r="W12" s="12"/>
      <c r="X12" s="13"/>
      <c r="Y12" s="13"/>
      <c r="Z12" s="13"/>
      <c r="AA12" s="14"/>
      <c r="AB12" s="20"/>
      <c r="AC12" s="12"/>
      <c r="AD12" s="13"/>
      <c r="AE12" s="13"/>
      <c r="AF12" s="13"/>
      <c r="AG12" s="14"/>
      <c r="AH12" s="20"/>
      <c r="AI12" s="12"/>
      <c r="AJ12" s="13"/>
      <c r="AK12" s="13"/>
      <c r="AL12" s="13"/>
      <c r="AM12" s="15"/>
      <c r="AN12" s="20">
        <v>2</v>
      </c>
      <c r="AO12" s="12">
        <v>12</v>
      </c>
      <c r="AP12" s="13"/>
      <c r="AQ12" s="13"/>
      <c r="AR12" s="13"/>
      <c r="AS12" s="14"/>
      <c r="AT12" s="20"/>
      <c r="AU12" s="12"/>
      <c r="AV12" s="13"/>
      <c r="AW12" s="13"/>
      <c r="AX12" s="13"/>
      <c r="AY12" s="14"/>
      <c r="AZ12" s="152">
        <f t="shared" si="0"/>
        <v>2</v>
      </c>
      <c r="BA12" s="153">
        <f t="shared" si="1"/>
        <v>12</v>
      </c>
      <c r="BB12" s="24"/>
    </row>
    <row r="13" spans="2:54" ht="12.75">
      <c r="B13" s="139" t="s">
        <v>93</v>
      </c>
      <c r="C13" s="88" t="s">
        <v>169</v>
      </c>
      <c r="D13" s="20"/>
      <c r="E13" s="12"/>
      <c r="F13" s="13"/>
      <c r="G13" s="13"/>
      <c r="H13" s="13"/>
      <c r="I13" s="14"/>
      <c r="J13" s="20"/>
      <c r="K13" s="12"/>
      <c r="L13" s="13"/>
      <c r="M13" s="13"/>
      <c r="N13" s="13"/>
      <c r="O13" s="14"/>
      <c r="P13" s="20"/>
      <c r="Q13" s="12"/>
      <c r="R13" s="13"/>
      <c r="S13" s="13"/>
      <c r="T13" s="13"/>
      <c r="U13" s="14"/>
      <c r="V13" s="20"/>
      <c r="W13" s="12"/>
      <c r="X13" s="13"/>
      <c r="Y13" s="13"/>
      <c r="Z13" s="13"/>
      <c r="AA13" s="14"/>
      <c r="AB13" s="20"/>
      <c r="AC13" s="12"/>
      <c r="AD13" s="13"/>
      <c r="AE13" s="13"/>
      <c r="AF13" s="13"/>
      <c r="AG13" s="14"/>
      <c r="AH13" s="20">
        <v>3</v>
      </c>
      <c r="AI13" s="12">
        <v>16</v>
      </c>
      <c r="AJ13" s="13"/>
      <c r="AK13" s="13"/>
      <c r="AL13" s="13"/>
      <c r="AM13" s="15"/>
      <c r="AN13" s="20"/>
      <c r="AO13" s="12"/>
      <c r="AP13" s="13"/>
      <c r="AQ13" s="13"/>
      <c r="AR13" s="13"/>
      <c r="AS13" s="14"/>
      <c r="AT13" s="20"/>
      <c r="AU13" s="12"/>
      <c r="AV13" s="13"/>
      <c r="AW13" s="13"/>
      <c r="AX13" s="13"/>
      <c r="AY13" s="14"/>
      <c r="AZ13" s="152">
        <f t="shared" si="0"/>
        <v>3</v>
      </c>
      <c r="BA13" s="153">
        <f t="shared" si="1"/>
        <v>16</v>
      </c>
      <c r="BB13" s="24"/>
    </row>
    <row r="14" spans="2:54" ht="12.75">
      <c r="B14" s="139" t="s">
        <v>96</v>
      </c>
      <c r="C14" s="88" t="s">
        <v>170</v>
      </c>
      <c r="D14" s="20"/>
      <c r="E14" s="12"/>
      <c r="F14" s="13"/>
      <c r="G14" s="13"/>
      <c r="H14" s="13"/>
      <c r="I14" s="14"/>
      <c r="J14" s="20"/>
      <c r="K14" s="12"/>
      <c r="L14" s="13"/>
      <c r="M14" s="13"/>
      <c r="N14" s="13"/>
      <c r="O14" s="14"/>
      <c r="P14" s="20"/>
      <c r="Q14" s="12"/>
      <c r="R14" s="13"/>
      <c r="S14" s="13"/>
      <c r="T14" s="13"/>
      <c r="U14" s="14"/>
      <c r="V14" s="20"/>
      <c r="W14" s="12"/>
      <c r="X14" s="13"/>
      <c r="Y14" s="13"/>
      <c r="Z14" s="13"/>
      <c r="AA14" s="14"/>
      <c r="AB14" s="20"/>
      <c r="AC14" s="12"/>
      <c r="AD14" s="13"/>
      <c r="AE14" s="13"/>
      <c r="AF14" s="13"/>
      <c r="AG14" s="14"/>
      <c r="AH14" s="20">
        <v>3</v>
      </c>
      <c r="AI14" s="12">
        <v>16</v>
      </c>
      <c r="AJ14" s="13"/>
      <c r="AK14" s="13"/>
      <c r="AL14" s="13"/>
      <c r="AM14" s="15"/>
      <c r="AN14" s="20"/>
      <c r="AO14" s="12"/>
      <c r="AP14" s="13"/>
      <c r="AQ14" s="13"/>
      <c r="AR14" s="13"/>
      <c r="AS14" s="14"/>
      <c r="AT14" s="20"/>
      <c r="AU14" s="12"/>
      <c r="AV14" s="13"/>
      <c r="AW14" s="13"/>
      <c r="AX14" s="13"/>
      <c r="AY14" s="14"/>
      <c r="AZ14" s="152">
        <f t="shared" si="0"/>
        <v>3</v>
      </c>
      <c r="BA14" s="153">
        <f t="shared" si="1"/>
        <v>16</v>
      </c>
      <c r="BB14" s="24"/>
    </row>
    <row r="15" spans="2:54" ht="12.75">
      <c r="B15" s="139" t="s">
        <v>97</v>
      </c>
      <c r="C15" s="88" t="s">
        <v>178</v>
      </c>
      <c r="D15" s="20"/>
      <c r="E15" s="12"/>
      <c r="F15" s="13"/>
      <c r="G15" s="13"/>
      <c r="H15" s="13"/>
      <c r="I15" s="14"/>
      <c r="J15" s="20"/>
      <c r="K15" s="12"/>
      <c r="L15" s="13"/>
      <c r="M15" s="13"/>
      <c r="N15" s="13"/>
      <c r="O15" s="14"/>
      <c r="P15" s="20"/>
      <c r="Q15" s="12"/>
      <c r="R15" s="13"/>
      <c r="S15" s="13"/>
      <c r="T15" s="13"/>
      <c r="U15" s="14"/>
      <c r="V15" s="20"/>
      <c r="W15" s="12"/>
      <c r="X15" s="13"/>
      <c r="Y15" s="13"/>
      <c r="Z15" s="13"/>
      <c r="AA15" s="14"/>
      <c r="AB15" s="20"/>
      <c r="AC15" s="12"/>
      <c r="AD15" s="13"/>
      <c r="AE15" s="13"/>
      <c r="AF15" s="13"/>
      <c r="AG15" s="14"/>
      <c r="AH15" s="20"/>
      <c r="AI15" s="12"/>
      <c r="AJ15" s="13"/>
      <c r="AK15" s="13"/>
      <c r="AL15" s="13"/>
      <c r="AM15" s="15"/>
      <c r="AN15" s="20"/>
      <c r="AO15" s="12"/>
      <c r="AP15" s="13"/>
      <c r="AQ15" s="13"/>
      <c r="AR15" s="13"/>
      <c r="AS15" s="14"/>
      <c r="AT15" s="20">
        <v>2</v>
      </c>
      <c r="AU15" s="12">
        <v>16</v>
      </c>
      <c r="AV15" s="13"/>
      <c r="AW15" s="13"/>
      <c r="AX15" s="13"/>
      <c r="AY15" s="14"/>
      <c r="AZ15" s="152">
        <f t="shared" si="0"/>
        <v>2</v>
      </c>
      <c r="BA15" s="153">
        <f t="shared" si="1"/>
        <v>16</v>
      </c>
      <c r="BB15" s="24"/>
    </row>
    <row r="16" spans="2:54" ht="13.5" thickBot="1">
      <c r="B16" s="139" t="s">
        <v>98</v>
      </c>
      <c r="C16" s="88" t="s">
        <v>179</v>
      </c>
      <c r="D16" s="116"/>
      <c r="E16" s="12"/>
      <c r="F16" s="13"/>
      <c r="G16" s="13"/>
      <c r="H16" s="13"/>
      <c r="I16" s="14"/>
      <c r="J16" s="11"/>
      <c r="K16" s="12"/>
      <c r="L16" s="13"/>
      <c r="M16" s="13"/>
      <c r="N16" s="13"/>
      <c r="O16" s="15"/>
      <c r="P16" s="11"/>
      <c r="Q16" s="12"/>
      <c r="R16" s="13"/>
      <c r="S16" s="13"/>
      <c r="T16" s="13"/>
      <c r="U16" s="14"/>
      <c r="V16" s="11"/>
      <c r="W16" s="12"/>
      <c r="X16" s="13"/>
      <c r="Y16" s="13"/>
      <c r="Z16" s="13"/>
      <c r="AA16" s="15"/>
      <c r="AB16" s="11"/>
      <c r="AC16" s="12"/>
      <c r="AD16" s="13"/>
      <c r="AE16" s="13"/>
      <c r="AF16" s="13"/>
      <c r="AG16" s="14"/>
      <c r="AH16" s="11"/>
      <c r="AI16" s="12"/>
      <c r="AJ16" s="13"/>
      <c r="AK16" s="13"/>
      <c r="AL16" s="13"/>
      <c r="AM16" s="15"/>
      <c r="AN16" s="11"/>
      <c r="AO16" s="12"/>
      <c r="AP16" s="13"/>
      <c r="AQ16" s="13"/>
      <c r="AR16" s="13"/>
      <c r="AS16" s="14"/>
      <c r="AT16" s="11">
        <v>2</v>
      </c>
      <c r="AU16" s="12">
        <v>16</v>
      </c>
      <c r="AV16" s="13"/>
      <c r="AW16" s="13"/>
      <c r="AX16" s="13"/>
      <c r="AY16" s="14"/>
      <c r="AZ16" s="152">
        <f t="shared" si="0"/>
        <v>2</v>
      </c>
      <c r="BA16" s="153">
        <f t="shared" si="1"/>
        <v>16</v>
      </c>
      <c r="BB16" s="24"/>
    </row>
    <row r="17" spans="2:54" ht="14.25" thickBot="1" thickTop="1">
      <c r="B17" s="140"/>
      <c r="C17" s="40" t="s">
        <v>13</v>
      </c>
      <c r="D17" s="16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117"/>
      <c r="AU17" s="117"/>
      <c r="AV17" s="117"/>
      <c r="AW17" s="117"/>
      <c r="AX17" s="117"/>
      <c r="AY17" s="117"/>
      <c r="AZ17" s="148">
        <f>SUM(AZ18:AZ26)</f>
        <v>39</v>
      </c>
      <c r="BA17" s="149">
        <f>SUM(BA18:BA26)</f>
        <v>352</v>
      </c>
      <c r="BB17" s="24"/>
    </row>
    <row r="18" spans="1:60" s="43" customFormat="1" ht="13.5" thickTop="1">
      <c r="A18"/>
      <c r="B18" s="141" t="s">
        <v>99</v>
      </c>
      <c r="C18" s="108" t="s">
        <v>171</v>
      </c>
      <c r="D18" s="3">
        <v>5</v>
      </c>
      <c r="E18" s="67">
        <v>24</v>
      </c>
      <c r="F18" s="68">
        <v>16</v>
      </c>
      <c r="G18" s="68"/>
      <c r="H18" s="68"/>
      <c r="I18" s="69"/>
      <c r="J18" s="3"/>
      <c r="K18" s="2"/>
      <c r="L18" s="4"/>
      <c r="M18" s="4"/>
      <c r="N18" s="4"/>
      <c r="O18" s="5"/>
      <c r="P18" s="3"/>
      <c r="Q18" s="2"/>
      <c r="R18" s="4"/>
      <c r="S18" s="4"/>
      <c r="T18" s="4"/>
      <c r="U18" s="6"/>
      <c r="V18" s="3"/>
      <c r="W18" s="2"/>
      <c r="X18" s="4"/>
      <c r="Y18" s="4"/>
      <c r="Z18" s="4"/>
      <c r="AA18" s="5"/>
      <c r="AB18" s="3"/>
      <c r="AC18" s="2"/>
      <c r="AD18" s="4"/>
      <c r="AE18" s="21"/>
      <c r="AF18" s="21"/>
      <c r="AG18" s="6"/>
      <c r="AH18" s="3"/>
      <c r="AI18" s="2"/>
      <c r="AJ18" s="4"/>
      <c r="AK18" s="4"/>
      <c r="AL18" s="4"/>
      <c r="AM18" s="5"/>
      <c r="AN18" s="3"/>
      <c r="AO18" s="2"/>
      <c r="AP18" s="4"/>
      <c r="AQ18" s="4"/>
      <c r="AR18" s="4"/>
      <c r="AS18" s="5"/>
      <c r="AT18" s="3"/>
      <c r="AU18" s="2"/>
      <c r="AV18" s="4"/>
      <c r="AW18" s="4"/>
      <c r="AX18" s="4"/>
      <c r="AY18" s="5"/>
      <c r="AZ18" s="150">
        <f aca="true" t="shared" si="2" ref="AZ18:AZ26">D18+J18+P18+V18+AB18+AH18+AN18+AT18</f>
        <v>5</v>
      </c>
      <c r="BA18" s="151">
        <f aca="true" t="shared" si="3" ref="BA18:BA26">SUM(E18:I18,K18:O18,Q18:U18,W18:AA18,AC18:AG18,AI18:AM18,AO18:AS18,AU18:AY18)</f>
        <v>40</v>
      </c>
      <c r="BC18" s="25"/>
      <c r="BD18" s="25"/>
      <c r="BE18" s="25"/>
      <c r="BF18" s="25"/>
      <c r="BG18" s="25"/>
      <c r="BH18" s="25"/>
    </row>
    <row r="19" spans="2:54" ht="12.75">
      <c r="B19" s="141" t="s">
        <v>100</v>
      </c>
      <c r="C19" s="108" t="s">
        <v>172</v>
      </c>
      <c r="D19" s="204">
        <v>2</v>
      </c>
      <c r="E19" s="2">
        <v>16</v>
      </c>
      <c r="F19" s="4">
        <v>16</v>
      </c>
      <c r="G19" s="4"/>
      <c r="H19" s="4"/>
      <c r="I19" s="6"/>
      <c r="J19" s="204">
        <v>2</v>
      </c>
      <c r="K19" s="2">
        <v>16</v>
      </c>
      <c r="L19" s="4">
        <v>16</v>
      </c>
      <c r="M19" s="4"/>
      <c r="N19" s="4"/>
      <c r="O19" s="5"/>
      <c r="P19" s="19"/>
      <c r="Q19" s="2"/>
      <c r="R19" s="4"/>
      <c r="S19" s="4"/>
      <c r="T19" s="4"/>
      <c r="U19" s="6"/>
      <c r="V19" s="19"/>
      <c r="W19" s="2"/>
      <c r="X19" s="4"/>
      <c r="Y19" s="4"/>
      <c r="Z19" s="4"/>
      <c r="AA19" s="5"/>
      <c r="AB19" s="19"/>
      <c r="AC19" s="2"/>
      <c r="AD19" s="4"/>
      <c r="AE19" s="4"/>
      <c r="AF19" s="4"/>
      <c r="AG19" s="6"/>
      <c r="AH19" s="19"/>
      <c r="AI19" s="2"/>
      <c r="AJ19" s="4"/>
      <c r="AK19" s="4"/>
      <c r="AL19" s="4"/>
      <c r="AM19" s="5"/>
      <c r="AN19" s="19"/>
      <c r="AO19" s="2"/>
      <c r="AP19" s="4"/>
      <c r="AQ19" s="4"/>
      <c r="AR19" s="4"/>
      <c r="AS19" s="5"/>
      <c r="AT19" s="19"/>
      <c r="AU19" s="2"/>
      <c r="AV19" s="4"/>
      <c r="AW19" s="4"/>
      <c r="AX19" s="4"/>
      <c r="AY19" s="5"/>
      <c r="AZ19" s="150">
        <f>D19+J19+P19+V19+AB19+AH19+AN19+AT19</f>
        <v>4</v>
      </c>
      <c r="BA19" s="151">
        <f>SUM(E19:I19,K19:O19,Q19:U19,W19:AA19,AC19:AG19,AI19:AM19,AO19:AS19,AU19:AY19)</f>
        <v>64</v>
      </c>
      <c r="BB19" s="24"/>
    </row>
    <row r="20" spans="2:54" ht="12.75">
      <c r="B20" s="141" t="s">
        <v>101</v>
      </c>
      <c r="C20" s="108" t="s">
        <v>173</v>
      </c>
      <c r="D20" s="19"/>
      <c r="E20" s="2"/>
      <c r="F20" s="4"/>
      <c r="G20" s="4"/>
      <c r="H20" s="4"/>
      <c r="I20" s="6"/>
      <c r="J20" s="204">
        <v>2</v>
      </c>
      <c r="K20" s="2">
        <v>8</v>
      </c>
      <c r="L20" s="4"/>
      <c r="M20" s="4"/>
      <c r="N20" s="4"/>
      <c r="O20" s="5"/>
      <c r="P20" s="19"/>
      <c r="Q20" s="2"/>
      <c r="R20" s="4"/>
      <c r="S20" s="4"/>
      <c r="T20" s="4"/>
      <c r="U20" s="6"/>
      <c r="V20" s="19"/>
      <c r="W20" s="2"/>
      <c r="X20" s="4"/>
      <c r="Y20" s="4"/>
      <c r="Z20" s="4"/>
      <c r="AA20" s="5"/>
      <c r="AB20" s="19"/>
      <c r="AC20" s="2"/>
      <c r="AD20" s="4"/>
      <c r="AE20" s="4"/>
      <c r="AF20" s="4"/>
      <c r="AG20" s="6"/>
      <c r="AH20" s="19"/>
      <c r="AI20" s="2"/>
      <c r="AJ20" s="4"/>
      <c r="AK20" s="4"/>
      <c r="AL20" s="4"/>
      <c r="AM20" s="5"/>
      <c r="AN20" s="19"/>
      <c r="AO20" s="2"/>
      <c r="AP20" s="4"/>
      <c r="AQ20" s="4"/>
      <c r="AR20" s="4"/>
      <c r="AS20" s="5"/>
      <c r="AT20" s="19"/>
      <c r="AU20" s="2"/>
      <c r="AV20" s="4"/>
      <c r="AW20" s="4"/>
      <c r="AX20" s="4"/>
      <c r="AY20" s="5"/>
      <c r="AZ20" s="150">
        <f>D20+J20+P20+V20+AB20+AH20+AN20+AT20</f>
        <v>2</v>
      </c>
      <c r="BA20" s="151">
        <f>SUM(E20:I20,K20:O20,Q20:U20,W20:AA20,AC20:AG20,AI20:AM20,AO20:AS20,AU20:AY20)</f>
        <v>8</v>
      </c>
      <c r="BB20" s="24"/>
    </row>
    <row r="21" spans="2:54" ht="12.75">
      <c r="B21" s="141" t="s">
        <v>102</v>
      </c>
      <c r="C21" s="107" t="s">
        <v>35</v>
      </c>
      <c r="D21" s="7">
        <v>6</v>
      </c>
      <c r="E21" s="1">
        <v>30</v>
      </c>
      <c r="F21" s="8">
        <v>30</v>
      </c>
      <c r="G21" s="8"/>
      <c r="H21" s="8"/>
      <c r="I21" s="10"/>
      <c r="J21" s="205">
        <v>3</v>
      </c>
      <c r="K21" s="1">
        <v>16</v>
      </c>
      <c r="L21" s="8"/>
      <c r="M21" s="8">
        <v>16</v>
      </c>
      <c r="N21" s="8"/>
      <c r="O21" s="5"/>
      <c r="P21" s="19"/>
      <c r="Q21" s="2"/>
      <c r="R21" s="4"/>
      <c r="S21" s="4"/>
      <c r="T21" s="4"/>
      <c r="U21" s="6"/>
      <c r="V21" s="19"/>
      <c r="W21" s="2"/>
      <c r="X21" s="4"/>
      <c r="Y21" s="4"/>
      <c r="Z21" s="4"/>
      <c r="AA21" s="5"/>
      <c r="AB21" s="19"/>
      <c r="AC21" s="2"/>
      <c r="AD21" s="4"/>
      <c r="AE21" s="4"/>
      <c r="AF21" s="4"/>
      <c r="AG21" s="6"/>
      <c r="AH21" s="19"/>
      <c r="AI21" s="2"/>
      <c r="AJ21" s="4"/>
      <c r="AK21" s="4"/>
      <c r="AL21" s="4"/>
      <c r="AM21" s="5"/>
      <c r="AN21" s="19"/>
      <c r="AO21" s="2"/>
      <c r="AP21" s="4"/>
      <c r="AQ21" s="4"/>
      <c r="AR21" s="4"/>
      <c r="AS21" s="5"/>
      <c r="AT21" s="19"/>
      <c r="AU21" s="2"/>
      <c r="AV21" s="4"/>
      <c r="AW21" s="4"/>
      <c r="AX21" s="4"/>
      <c r="AY21" s="5"/>
      <c r="AZ21" s="150">
        <f>D21+J21+P21+V21+AB21+AH21+AN21+AT21</f>
        <v>9</v>
      </c>
      <c r="BA21" s="151">
        <f>SUM(E21:I21,K21:O21,Q21:U21,W21:AA21,AC21:AG21,AI21:AM21,AO21:AS21,AU21:AY21)</f>
        <v>92</v>
      </c>
      <c r="BB21" s="24"/>
    </row>
    <row r="22" spans="2:87" ht="12.75">
      <c r="B22" s="141" t="s">
        <v>103</v>
      </c>
      <c r="C22" s="107" t="s">
        <v>36</v>
      </c>
      <c r="D22" s="7">
        <v>4</v>
      </c>
      <c r="E22" s="70">
        <v>12</v>
      </c>
      <c r="F22" s="71">
        <v>12</v>
      </c>
      <c r="G22" s="71"/>
      <c r="H22" s="71"/>
      <c r="I22" s="72"/>
      <c r="J22" s="7">
        <v>2</v>
      </c>
      <c r="K22" s="1"/>
      <c r="L22" s="8"/>
      <c r="M22" s="8">
        <v>12</v>
      </c>
      <c r="N22" s="8"/>
      <c r="O22" s="9"/>
      <c r="P22" s="7"/>
      <c r="Q22" s="1"/>
      <c r="R22" s="8"/>
      <c r="S22" s="8"/>
      <c r="T22" s="8"/>
      <c r="U22" s="10"/>
      <c r="V22" s="7"/>
      <c r="W22" s="1"/>
      <c r="X22" s="8"/>
      <c r="Y22" s="8"/>
      <c r="Z22" s="8"/>
      <c r="AA22" s="9"/>
      <c r="AB22" s="7"/>
      <c r="AC22" s="1"/>
      <c r="AD22" s="8"/>
      <c r="AE22" s="8"/>
      <c r="AF22" s="8"/>
      <c r="AG22" s="10"/>
      <c r="AH22" s="7"/>
      <c r="AI22" s="1"/>
      <c r="AJ22" s="8"/>
      <c r="AK22" s="8"/>
      <c r="AL22" s="8"/>
      <c r="AM22" s="9"/>
      <c r="AN22" s="7"/>
      <c r="AO22" s="1"/>
      <c r="AP22" s="8"/>
      <c r="AQ22" s="8"/>
      <c r="AR22" s="8"/>
      <c r="AS22" s="9"/>
      <c r="AT22" s="7"/>
      <c r="AU22" s="1"/>
      <c r="AV22" s="8"/>
      <c r="AW22" s="8"/>
      <c r="AX22" s="8"/>
      <c r="AY22" s="9"/>
      <c r="AZ22" s="150">
        <f>D22+J22+P22+V22+AB22+AH22+AN22+AT22</f>
        <v>6</v>
      </c>
      <c r="BA22" s="151">
        <f>SUM(E22:I22,K22:O22,Q22:U22,W22:AA22,AC22:AG22,AI22:AM22,AO22:AS22,AU22:AY22)</f>
        <v>36</v>
      </c>
      <c r="BB22" s="24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</row>
    <row r="23" spans="2:87" ht="12.75">
      <c r="B23" s="141" t="s">
        <v>104</v>
      </c>
      <c r="C23" s="108" t="s">
        <v>27</v>
      </c>
      <c r="D23" s="19"/>
      <c r="E23" s="2"/>
      <c r="F23" s="4"/>
      <c r="G23" s="4"/>
      <c r="H23" s="4"/>
      <c r="I23" s="6"/>
      <c r="J23" s="204">
        <v>2</v>
      </c>
      <c r="K23" s="2">
        <v>16</v>
      </c>
      <c r="L23" s="4"/>
      <c r="M23" s="4"/>
      <c r="N23" s="4"/>
      <c r="O23" s="5"/>
      <c r="P23" s="19">
        <v>2</v>
      </c>
      <c r="Q23" s="2"/>
      <c r="R23" s="4"/>
      <c r="S23" s="4">
        <v>16</v>
      </c>
      <c r="T23" s="4"/>
      <c r="U23" s="6"/>
      <c r="V23" s="19"/>
      <c r="W23" s="2"/>
      <c r="X23" s="4"/>
      <c r="Y23" s="4"/>
      <c r="Z23" s="4"/>
      <c r="AA23" s="5"/>
      <c r="AB23" s="19"/>
      <c r="AC23" s="2"/>
      <c r="AD23" s="4"/>
      <c r="AE23" s="4"/>
      <c r="AF23" s="4"/>
      <c r="AG23" s="6"/>
      <c r="AH23" s="19"/>
      <c r="AI23" s="2"/>
      <c r="AJ23" s="4"/>
      <c r="AK23" s="4"/>
      <c r="AL23" s="4"/>
      <c r="AM23" s="5"/>
      <c r="AN23" s="19"/>
      <c r="AO23" s="2"/>
      <c r="AP23" s="4"/>
      <c r="AQ23" s="4"/>
      <c r="AR23" s="4"/>
      <c r="AS23" s="5"/>
      <c r="AT23" s="19"/>
      <c r="AU23" s="2"/>
      <c r="AV23" s="4"/>
      <c r="AW23" s="4"/>
      <c r="AX23" s="4"/>
      <c r="AY23" s="5"/>
      <c r="AZ23" s="150">
        <f t="shared" si="2"/>
        <v>4</v>
      </c>
      <c r="BA23" s="151">
        <f t="shared" si="3"/>
        <v>32</v>
      </c>
      <c r="BB23" s="24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</row>
    <row r="24" spans="2:54" ht="12.75">
      <c r="B24" s="141" t="s">
        <v>105</v>
      </c>
      <c r="C24" s="107" t="s">
        <v>174</v>
      </c>
      <c r="D24" s="7"/>
      <c r="E24" s="1"/>
      <c r="F24" s="8"/>
      <c r="G24" s="8"/>
      <c r="H24" s="8"/>
      <c r="I24" s="10"/>
      <c r="J24" s="205">
        <v>2</v>
      </c>
      <c r="K24" s="1">
        <v>8</v>
      </c>
      <c r="L24" s="8">
        <v>8</v>
      </c>
      <c r="M24" s="8"/>
      <c r="N24" s="8"/>
      <c r="O24" s="9"/>
      <c r="P24" s="205">
        <v>2</v>
      </c>
      <c r="Q24" s="1">
        <v>16</v>
      </c>
      <c r="R24" s="8">
        <v>16</v>
      </c>
      <c r="S24" s="8"/>
      <c r="T24" s="8"/>
      <c r="U24" s="10"/>
      <c r="V24" s="7"/>
      <c r="W24" s="1"/>
      <c r="X24" s="8"/>
      <c r="Y24" s="8"/>
      <c r="Z24" s="8"/>
      <c r="AA24" s="9"/>
      <c r="AB24" s="7"/>
      <c r="AC24" s="1"/>
      <c r="AD24" s="8"/>
      <c r="AE24" s="8"/>
      <c r="AF24" s="8"/>
      <c r="AG24" s="10"/>
      <c r="AH24" s="7"/>
      <c r="AI24" s="1"/>
      <c r="AJ24" s="8"/>
      <c r="AK24" s="8"/>
      <c r="AL24" s="8"/>
      <c r="AM24" s="9"/>
      <c r="AN24" s="7"/>
      <c r="AO24" s="1"/>
      <c r="AP24" s="8"/>
      <c r="AQ24" s="8"/>
      <c r="AR24" s="8"/>
      <c r="AS24" s="9"/>
      <c r="AT24" s="7"/>
      <c r="AU24" s="1"/>
      <c r="AV24" s="8"/>
      <c r="AW24" s="8"/>
      <c r="AX24" s="8"/>
      <c r="AY24" s="9"/>
      <c r="AZ24" s="150">
        <f t="shared" si="2"/>
        <v>4</v>
      </c>
      <c r="BA24" s="151">
        <f t="shared" si="3"/>
        <v>48</v>
      </c>
      <c r="BB24" s="24"/>
    </row>
    <row r="25" spans="2:54" ht="12.75">
      <c r="B25" s="202" t="s">
        <v>183</v>
      </c>
      <c r="C25" s="203" t="s">
        <v>195</v>
      </c>
      <c r="D25" s="7"/>
      <c r="E25" s="1"/>
      <c r="F25" s="8"/>
      <c r="G25" s="8"/>
      <c r="H25" s="8"/>
      <c r="I25" s="10"/>
      <c r="J25" s="7"/>
      <c r="K25" s="1"/>
      <c r="L25" s="8"/>
      <c r="M25" s="8"/>
      <c r="N25" s="8"/>
      <c r="O25" s="9"/>
      <c r="P25" s="7">
        <v>1</v>
      </c>
      <c r="Q25" s="1">
        <v>8</v>
      </c>
      <c r="R25" s="8"/>
      <c r="S25" s="8"/>
      <c r="T25" s="8"/>
      <c r="U25" s="10"/>
      <c r="V25" s="7"/>
      <c r="W25" s="1"/>
      <c r="X25" s="8"/>
      <c r="Y25" s="8"/>
      <c r="Z25" s="8"/>
      <c r="AA25" s="9"/>
      <c r="AB25" s="7"/>
      <c r="AC25" s="1"/>
      <c r="AD25" s="8"/>
      <c r="AE25" s="8"/>
      <c r="AF25" s="8"/>
      <c r="AG25" s="10"/>
      <c r="AH25" s="7"/>
      <c r="AI25" s="1"/>
      <c r="AJ25" s="8"/>
      <c r="AK25" s="8"/>
      <c r="AL25" s="8"/>
      <c r="AM25" s="9"/>
      <c r="AN25" s="7"/>
      <c r="AO25" s="1"/>
      <c r="AP25" s="8"/>
      <c r="AQ25" s="8"/>
      <c r="AR25" s="8"/>
      <c r="AS25" s="9"/>
      <c r="AT25" s="7"/>
      <c r="AU25" s="1"/>
      <c r="AV25" s="8"/>
      <c r="AW25" s="8"/>
      <c r="AX25" s="8"/>
      <c r="AY25" s="9"/>
      <c r="AZ25" s="150">
        <f>D25+J25+P25+V25+AB25+AH25+AN25+AT25</f>
        <v>1</v>
      </c>
      <c r="BA25" s="151">
        <f>SUM(E25:I25,K25:O25,Q25:U25,W25:AA25,AC25:AG25,AI25:AM25,AO25:AS25,AU25:AY25)</f>
        <v>8</v>
      </c>
      <c r="BB25" s="24"/>
    </row>
    <row r="26" spans="2:87" ht="13.5" thickBot="1">
      <c r="B26" s="141" t="s">
        <v>106</v>
      </c>
      <c r="C26" s="147" t="s">
        <v>184</v>
      </c>
      <c r="D26" s="7"/>
      <c r="E26" s="1"/>
      <c r="F26" s="8"/>
      <c r="G26" s="8"/>
      <c r="H26" s="8"/>
      <c r="I26" s="10"/>
      <c r="J26" s="7"/>
      <c r="K26" s="1"/>
      <c r="L26" s="8"/>
      <c r="M26" s="8"/>
      <c r="N26" s="8"/>
      <c r="O26" s="9"/>
      <c r="P26" s="7">
        <v>2</v>
      </c>
      <c r="Q26" s="1">
        <v>8</v>
      </c>
      <c r="R26" s="8">
        <v>8</v>
      </c>
      <c r="S26" s="8"/>
      <c r="T26" s="8"/>
      <c r="U26" s="10"/>
      <c r="V26" s="7">
        <v>2</v>
      </c>
      <c r="W26" s="1"/>
      <c r="X26" s="8"/>
      <c r="Y26" s="8">
        <v>8</v>
      </c>
      <c r="Z26" s="8"/>
      <c r="AA26" s="9"/>
      <c r="AB26" s="7"/>
      <c r="AC26" s="1"/>
      <c r="AD26" s="8"/>
      <c r="AE26" s="8"/>
      <c r="AF26" s="8"/>
      <c r="AG26" s="10"/>
      <c r="AH26" s="7"/>
      <c r="AI26" s="1"/>
      <c r="AJ26" s="8"/>
      <c r="AK26" s="8"/>
      <c r="AL26" s="8"/>
      <c r="AM26" s="9"/>
      <c r="AN26" s="7"/>
      <c r="AO26" s="1"/>
      <c r="AP26" s="8"/>
      <c r="AQ26" s="8"/>
      <c r="AR26" s="8"/>
      <c r="AS26" s="9"/>
      <c r="AT26" s="7"/>
      <c r="AU26" s="1"/>
      <c r="AV26" s="8"/>
      <c r="AW26" s="8"/>
      <c r="AX26" s="8"/>
      <c r="AY26" s="9"/>
      <c r="AZ26" s="150">
        <f t="shared" si="2"/>
        <v>4</v>
      </c>
      <c r="BA26" s="151">
        <f t="shared" si="3"/>
        <v>24</v>
      </c>
      <c r="BB26" s="24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</row>
    <row r="27" spans="2:87" ht="14.25" thickBot="1" thickTop="1">
      <c r="B27" s="140"/>
      <c r="C27" s="40" t="s">
        <v>25</v>
      </c>
      <c r="D27" s="18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119"/>
      <c r="AU27" s="119"/>
      <c r="AV27" s="119"/>
      <c r="AW27" s="119"/>
      <c r="AX27" s="119"/>
      <c r="AY27" s="119"/>
      <c r="AZ27" s="148">
        <f>SUM(AZ28:AZ61)-AZ54-AZ58-AZ57</f>
        <v>121</v>
      </c>
      <c r="BA27" s="148">
        <f>SUM(BA28:BA61)-BA54-BA58-BA57</f>
        <v>769</v>
      </c>
      <c r="BB27" s="24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</row>
    <row r="28" spans="2:87" ht="13.5" thickTop="1">
      <c r="B28" s="142" t="s">
        <v>107</v>
      </c>
      <c r="C28" s="128" t="s">
        <v>24</v>
      </c>
      <c r="D28" s="3">
        <v>4</v>
      </c>
      <c r="E28" s="2">
        <v>12</v>
      </c>
      <c r="F28" s="4">
        <v>8</v>
      </c>
      <c r="G28" s="4">
        <v>16</v>
      </c>
      <c r="H28" s="4"/>
      <c r="I28" s="6"/>
      <c r="J28" s="3"/>
      <c r="K28" s="2"/>
      <c r="L28" s="4"/>
      <c r="M28" s="4"/>
      <c r="N28" s="4"/>
      <c r="O28" s="5"/>
      <c r="P28" s="3"/>
      <c r="Q28" s="2"/>
      <c r="R28" s="4"/>
      <c r="S28" s="4"/>
      <c r="T28" s="4"/>
      <c r="U28" s="6"/>
      <c r="V28" s="3"/>
      <c r="W28" s="2"/>
      <c r="X28" s="4"/>
      <c r="Y28" s="4"/>
      <c r="Z28" s="4"/>
      <c r="AA28" s="5"/>
      <c r="AB28" s="3"/>
      <c r="AC28" s="2"/>
      <c r="AD28" s="4"/>
      <c r="AE28" s="4"/>
      <c r="AF28" s="4"/>
      <c r="AG28" s="6"/>
      <c r="AH28" s="3"/>
      <c r="AI28" s="2"/>
      <c r="AJ28" s="4"/>
      <c r="AK28" s="4"/>
      <c r="AL28" s="4"/>
      <c r="AM28" s="5"/>
      <c r="AN28" s="3"/>
      <c r="AO28" s="2"/>
      <c r="AP28" s="4"/>
      <c r="AQ28" s="4"/>
      <c r="AR28" s="4"/>
      <c r="AS28" s="5"/>
      <c r="AT28" s="3"/>
      <c r="AU28" s="2"/>
      <c r="AV28" s="4"/>
      <c r="AW28" s="4"/>
      <c r="AX28" s="4"/>
      <c r="AY28" s="5"/>
      <c r="AZ28" s="150">
        <f>D28+J28+P28+V28+AB28+AH28+AN28+AT28</f>
        <v>4</v>
      </c>
      <c r="BA28" s="151">
        <f aca="true" t="shared" si="4" ref="BA28:BA60">SUM(E28:I28,K28:O28,Q28:U28,W28:AA28,AC28:AG28,AI28:AM28,AO28:AS28,AU28:AY28)</f>
        <v>36</v>
      </c>
      <c r="BB28" s="24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</row>
    <row r="29" spans="2:54" ht="12.75">
      <c r="B29" s="138" t="s">
        <v>108</v>
      </c>
      <c r="C29" s="120" t="s">
        <v>58</v>
      </c>
      <c r="D29" s="19">
        <v>1</v>
      </c>
      <c r="E29" s="2">
        <v>8</v>
      </c>
      <c r="F29" s="4"/>
      <c r="G29" s="4"/>
      <c r="H29" s="4"/>
      <c r="I29" s="6"/>
      <c r="J29" s="19"/>
      <c r="K29" s="2"/>
      <c r="L29" s="4"/>
      <c r="M29" s="4"/>
      <c r="N29" s="4"/>
      <c r="O29" s="5"/>
      <c r="P29" s="19"/>
      <c r="Q29" s="2"/>
      <c r="R29" s="4"/>
      <c r="S29" s="4"/>
      <c r="T29" s="13"/>
      <c r="U29" s="15"/>
      <c r="V29" s="7"/>
      <c r="W29" s="1"/>
      <c r="X29" s="8"/>
      <c r="Y29" s="8"/>
      <c r="Z29" s="8"/>
      <c r="AA29" s="9"/>
      <c r="AB29" s="7"/>
      <c r="AC29" s="1"/>
      <c r="AD29" s="8"/>
      <c r="AE29" s="8"/>
      <c r="AF29" s="8"/>
      <c r="AG29" s="10"/>
      <c r="AH29" s="7"/>
      <c r="AI29" s="1"/>
      <c r="AJ29" s="8"/>
      <c r="AK29" s="8"/>
      <c r="AL29" s="8"/>
      <c r="AM29" s="9"/>
      <c r="AN29" s="7"/>
      <c r="AO29" s="1"/>
      <c r="AP29" s="8"/>
      <c r="AQ29" s="8"/>
      <c r="AR29" s="8"/>
      <c r="AS29" s="9"/>
      <c r="AT29" s="7"/>
      <c r="AU29" s="1"/>
      <c r="AV29" s="8"/>
      <c r="AW29" s="8"/>
      <c r="AX29" s="8"/>
      <c r="AY29" s="9"/>
      <c r="AZ29" s="150">
        <f>D29+J29+P29+V29+AB29+AH29+AN29+AT29</f>
        <v>1</v>
      </c>
      <c r="BA29" s="151">
        <f t="shared" si="4"/>
        <v>8</v>
      </c>
      <c r="BB29" s="24"/>
    </row>
    <row r="30" spans="2:87" ht="12.75">
      <c r="B30" s="138" t="s">
        <v>109</v>
      </c>
      <c r="C30" s="120" t="s">
        <v>175</v>
      </c>
      <c r="D30" s="7"/>
      <c r="E30" s="1"/>
      <c r="F30" s="8"/>
      <c r="G30" s="8"/>
      <c r="H30" s="8"/>
      <c r="I30" s="10"/>
      <c r="J30" s="205">
        <v>6</v>
      </c>
      <c r="K30" s="70">
        <v>12</v>
      </c>
      <c r="L30" s="71"/>
      <c r="M30" s="71">
        <v>16</v>
      </c>
      <c r="N30" s="71">
        <v>8</v>
      </c>
      <c r="O30" s="73"/>
      <c r="P30" s="7"/>
      <c r="Q30" s="1"/>
      <c r="R30" s="8"/>
      <c r="S30" s="8"/>
      <c r="T30" s="8"/>
      <c r="U30" s="10"/>
      <c r="V30" s="7"/>
      <c r="W30" s="1"/>
      <c r="X30" s="8"/>
      <c r="Y30" s="8"/>
      <c r="Z30" s="8"/>
      <c r="AA30" s="9"/>
      <c r="AB30" s="7"/>
      <c r="AC30" s="1"/>
      <c r="AD30" s="8"/>
      <c r="AE30" s="8"/>
      <c r="AF30" s="8"/>
      <c r="AG30" s="10"/>
      <c r="AH30" s="7"/>
      <c r="AI30" s="1"/>
      <c r="AJ30" s="8"/>
      <c r="AK30" s="8"/>
      <c r="AL30" s="8"/>
      <c r="AM30" s="9"/>
      <c r="AN30" s="7"/>
      <c r="AO30" s="1"/>
      <c r="AP30" s="8"/>
      <c r="AQ30" s="8"/>
      <c r="AR30" s="8"/>
      <c r="AS30" s="9"/>
      <c r="AT30" s="7"/>
      <c r="AU30" s="1"/>
      <c r="AV30" s="8"/>
      <c r="AW30" s="8"/>
      <c r="AX30" s="8"/>
      <c r="AY30" s="9"/>
      <c r="AZ30" s="150">
        <f aca="true" t="shared" si="5" ref="AZ30:AZ56">D30+J30+P30+V30+AB30+AH30+AN30+AT30</f>
        <v>6</v>
      </c>
      <c r="BA30" s="151">
        <f t="shared" si="4"/>
        <v>36</v>
      </c>
      <c r="BB30" s="24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</row>
    <row r="31" spans="2:54" ht="12.75">
      <c r="B31" s="138" t="s">
        <v>110</v>
      </c>
      <c r="C31" s="120" t="s">
        <v>37</v>
      </c>
      <c r="D31" s="7"/>
      <c r="E31" s="12"/>
      <c r="F31" s="13"/>
      <c r="G31" s="13"/>
      <c r="H31" s="13"/>
      <c r="I31" s="15"/>
      <c r="J31" s="20">
        <v>5</v>
      </c>
      <c r="K31" s="74">
        <v>12</v>
      </c>
      <c r="L31" s="75">
        <v>16</v>
      </c>
      <c r="M31" s="75"/>
      <c r="N31" s="75"/>
      <c r="O31" s="76"/>
      <c r="P31" s="20">
        <v>2</v>
      </c>
      <c r="Q31" s="12"/>
      <c r="R31" s="13"/>
      <c r="S31" s="13">
        <v>8</v>
      </c>
      <c r="T31" s="13"/>
      <c r="U31" s="15"/>
      <c r="V31" s="7"/>
      <c r="W31" s="1"/>
      <c r="X31" s="8"/>
      <c r="Y31" s="8"/>
      <c r="Z31" s="8"/>
      <c r="AA31" s="9"/>
      <c r="AB31" s="7"/>
      <c r="AC31" s="1"/>
      <c r="AD31" s="8"/>
      <c r="AE31" s="8"/>
      <c r="AF31" s="8"/>
      <c r="AG31" s="10"/>
      <c r="AH31" s="7"/>
      <c r="AI31" s="1"/>
      <c r="AJ31" s="8"/>
      <c r="AK31" s="8"/>
      <c r="AL31" s="8"/>
      <c r="AM31" s="9"/>
      <c r="AN31" s="7"/>
      <c r="AO31" s="1"/>
      <c r="AP31" s="8"/>
      <c r="AQ31" s="8"/>
      <c r="AR31" s="8"/>
      <c r="AS31" s="9"/>
      <c r="AT31" s="7"/>
      <c r="AU31" s="1"/>
      <c r="AV31" s="8"/>
      <c r="AW31" s="8"/>
      <c r="AX31" s="8"/>
      <c r="AY31" s="9"/>
      <c r="AZ31" s="150">
        <f>D31+J31+P31+V31+AB31+AH31+AN31+AT31</f>
        <v>7</v>
      </c>
      <c r="BA31" s="151">
        <f t="shared" si="4"/>
        <v>36</v>
      </c>
      <c r="BB31" s="24"/>
    </row>
    <row r="32" spans="2:87" ht="12.75">
      <c r="B32" s="138" t="s">
        <v>111</v>
      </c>
      <c r="C32" s="120" t="s">
        <v>176</v>
      </c>
      <c r="D32" s="7"/>
      <c r="E32" s="1"/>
      <c r="F32" s="8"/>
      <c r="G32" s="8"/>
      <c r="H32" s="8"/>
      <c r="I32" s="10"/>
      <c r="J32" s="7"/>
      <c r="K32" s="1"/>
      <c r="L32" s="8"/>
      <c r="M32" s="8"/>
      <c r="N32" s="8"/>
      <c r="O32" s="9"/>
      <c r="P32" s="7">
        <v>4</v>
      </c>
      <c r="Q32" s="1">
        <v>12</v>
      </c>
      <c r="R32" s="8"/>
      <c r="S32" s="8">
        <v>12</v>
      </c>
      <c r="T32" s="8">
        <v>8</v>
      </c>
      <c r="U32" s="10"/>
      <c r="V32" s="7"/>
      <c r="W32" s="1"/>
      <c r="X32" s="8"/>
      <c r="Y32" s="8"/>
      <c r="Z32" s="8"/>
      <c r="AA32" s="9"/>
      <c r="AB32" s="7"/>
      <c r="AC32" s="1"/>
      <c r="AD32" s="8"/>
      <c r="AE32" s="8"/>
      <c r="AF32" s="8"/>
      <c r="AG32" s="10"/>
      <c r="AH32" s="7"/>
      <c r="AI32" s="1"/>
      <c r="AJ32" s="8"/>
      <c r="AK32" s="8"/>
      <c r="AL32" s="8"/>
      <c r="AM32" s="9"/>
      <c r="AN32" s="7"/>
      <c r="AO32" s="1"/>
      <c r="AP32" s="8"/>
      <c r="AQ32" s="8"/>
      <c r="AR32" s="8"/>
      <c r="AS32" s="9"/>
      <c r="AT32" s="7"/>
      <c r="AU32" s="1"/>
      <c r="AV32" s="8"/>
      <c r="AW32" s="8"/>
      <c r="AX32" s="8"/>
      <c r="AY32" s="9"/>
      <c r="AZ32" s="150">
        <f t="shared" si="5"/>
        <v>4</v>
      </c>
      <c r="BA32" s="151">
        <f t="shared" si="4"/>
        <v>32</v>
      </c>
      <c r="BB32" s="24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</row>
    <row r="33" spans="2:87" ht="12.75">
      <c r="B33" s="138" t="s">
        <v>112</v>
      </c>
      <c r="C33" s="120" t="s">
        <v>33</v>
      </c>
      <c r="D33" s="7"/>
      <c r="E33" s="1"/>
      <c r="F33" s="8"/>
      <c r="G33" s="8"/>
      <c r="H33" s="8"/>
      <c r="I33" s="10"/>
      <c r="J33" s="7"/>
      <c r="K33" s="1"/>
      <c r="L33" s="8"/>
      <c r="M33" s="8"/>
      <c r="N33" s="8"/>
      <c r="O33" s="9"/>
      <c r="P33" s="7">
        <v>2</v>
      </c>
      <c r="Q33" s="1">
        <v>8</v>
      </c>
      <c r="R33" s="8">
        <v>8</v>
      </c>
      <c r="S33" s="8"/>
      <c r="T33" s="8"/>
      <c r="U33" s="10"/>
      <c r="V33" s="7">
        <v>2</v>
      </c>
      <c r="W33" s="1"/>
      <c r="X33" s="8"/>
      <c r="Y33" s="8">
        <v>16</v>
      </c>
      <c r="Z33" s="8"/>
      <c r="AA33" s="9"/>
      <c r="AB33" s="7"/>
      <c r="AC33" s="1"/>
      <c r="AD33" s="8"/>
      <c r="AE33" s="8"/>
      <c r="AF33" s="8"/>
      <c r="AG33" s="10"/>
      <c r="AH33" s="7"/>
      <c r="AI33" s="1"/>
      <c r="AJ33" s="8"/>
      <c r="AK33" s="8"/>
      <c r="AL33" s="8"/>
      <c r="AM33" s="9"/>
      <c r="AN33" s="7"/>
      <c r="AO33" s="1"/>
      <c r="AP33" s="8"/>
      <c r="AQ33" s="8"/>
      <c r="AR33" s="8"/>
      <c r="AS33" s="9"/>
      <c r="AT33" s="7"/>
      <c r="AU33" s="1"/>
      <c r="AV33" s="8"/>
      <c r="AW33" s="8"/>
      <c r="AX33" s="8"/>
      <c r="AY33" s="9"/>
      <c r="AZ33" s="150">
        <f>D33+J33+P33+V33+AB33+AH33+AN33+AT33</f>
        <v>4</v>
      </c>
      <c r="BA33" s="151">
        <f t="shared" si="4"/>
        <v>32</v>
      </c>
      <c r="BB33" s="24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</row>
    <row r="34" spans="2:54" ht="12.75">
      <c r="B34" s="138" t="s">
        <v>113</v>
      </c>
      <c r="C34" s="120" t="s">
        <v>38</v>
      </c>
      <c r="D34" s="7"/>
      <c r="E34" s="1"/>
      <c r="F34" s="8"/>
      <c r="G34" s="8"/>
      <c r="H34" s="8"/>
      <c r="I34" s="10"/>
      <c r="J34" s="7"/>
      <c r="K34" s="1"/>
      <c r="L34" s="8"/>
      <c r="M34" s="8"/>
      <c r="N34" s="8"/>
      <c r="O34" s="9"/>
      <c r="P34" s="7">
        <v>5</v>
      </c>
      <c r="Q34" s="70">
        <v>12</v>
      </c>
      <c r="R34" s="71"/>
      <c r="S34" s="71">
        <v>12</v>
      </c>
      <c r="T34" s="71"/>
      <c r="U34" s="72"/>
      <c r="V34" s="7"/>
      <c r="W34" s="1"/>
      <c r="X34" s="8"/>
      <c r="Y34" s="8"/>
      <c r="Z34" s="8"/>
      <c r="AA34" s="9"/>
      <c r="AB34" s="7"/>
      <c r="AC34" s="1"/>
      <c r="AD34" s="8"/>
      <c r="AE34" s="8"/>
      <c r="AF34" s="8"/>
      <c r="AG34" s="10"/>
      <c r="AH34" s="7"/>
      <c r="AI34" s="1"/>
      <c r="AJ34" s="8"/>
      <c r="AK34" s="8"/>
      <c r="AL34" s="8"/>
      <c r="AM34" s="9"/>
      <c r="AN34" s="7"/>
      <c r="AO34" s="1"/>
      <c r="AP34" s="8"/>
      <c r="AQ34" s="8"/>
      <c r="AR34" s="8"/>
      <c r="AS34" s="9"/>
      <c r="AT34" s="7"/>
      <c r="AU34" s="1"/>
      <c r="AV34" s="8"/>
      <c r="AW34" s="8"/>
      <c r="AX34" s="8"/>
      <c r="AY34" s="9"/>
      <c r="AZ34" s="150">
        <f>D34+J34+P34+V34+AB34+AH34+AN34+AT34</f>
        <v>5</v>
      </c>
      <c r="BA34" s="151">
        <f t="shared" si="4"/>
        <v>24</v>
      </c>
      <c r="BB34" s="24"/>
    </row>
    <row r="35" spans="2:87" ht="12.75">
      <c r="B35" s="138" t="s">
        <v>114</v>
      </c>
      <c r="C35" s="120" t="s">
        <v>26</v>
      </c>
      <c r="D35" s="7"/>
      <c r="E35" s="1"/>
      <c r="F35" s="8"/>
      <c r="G35" s="8"/>
      <c r="H35" s="8"/>
      <c r="I35" s="10"/>
      <c r="J35" s="7"/>
      <c r="K35" s="1"/>
      <c r="L35" s="8"/>
      <c r="M35" s="8"/>
      <c r="N35" s="8"/>
      <c r="O35" s="9"/>
      <c r="P35" s="7">
        <v>5</v>
      </c>
      <c r="Q35" s="1">
        <v>12</v>
      </c>
      <c r="R35" s="8"/>
      <c r="S35" s="8">
        <v>16</v>
      </c>
      <c r="T35" s="8"/>
      <c r="U35" s="10"/>
      <c r="V35" s="7"/>
      <c r="W35" s="1"/>
      <c r="X35" s="8"/>
      <c r="Y35" s="8"/>
      <c r="Z35" s="8"/>
      <c r="AA35" s="9"/>
      <c r="AB35" s="7"/>
      <c r="AC35" s="23"/>
      <c r="AD35" s="8"/>
      <c r="AE35" s="8"/>
      <c r="AF35" s="8"/>
      <c r="AG35" s="10"/>
      <c r="AH35" s="7"/>
      <c r="AI35" s="1"/>
      <c r="AJ35" s="8"/>
      <c r="AK35" s="8"/>
      <c r="AL35" s="8"/>
      <c r="AM35" s="9"/>
      <c r="AN35" s="7"/>
      <c r="AO35" s="1"/>
      <c r="AP35" s="8"/>
      <c r="AQ35" s="8"/>
      <c r="AR35" s="8"/>
      <c r="AS35" s="9"/>
      <c r="AT35" s="7"/>
      <c r="AU35" s="1"/>
      <c r="AV35" s="8"/>
      <c r="AW35" s="8"/>
      <c r="AX35" s="8"/>
      <c r="AY35" s="9"/>
      <c r="AZ35" s="150">
        <f t="shared" si="5"/>
        <v>5</v>
      </c>
      <c r="BA35" s="151">
        <f t="shared" si="4"/>
        <v>28</v>
      </c>
      <c r="BB35" s="24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</row>
    <row r="36" spans="2:54" ht="12.75">
      <c r="B36" s="138" t="s">
        <v>115</v>
      </c>
      <c r="C36" s="120" t="s">
        <v>50</v>
      </c>
      <c r="D36" s="7"/>
      <c r="E36" s="2"/>
      <c r="F36" s="4"/>
      <c r="G36" s="4"/>
      <c r="H36" s="4"/>
      <c r="I36" s="6"/>
      <c r="J36" s="19"/>
      <c r="K36" s="2"/>
      <c r="L36" s="4"/>
      <c r="M36" s="4"/>
      <c r="N36" s="4"/>
      <c r="O36" s="5"/>
      <c r="P36" s="19"/>
      <c r="Q36" s="2"/>
      <c r="R36" s="4"/>
      <c r="S36" s="4"/>
      <c r="T36" s="4"/>
      <c r="U36" s="6"/>
      <c r="V36" s="19">
        <v>3</v>
      </c>
      <c r="W36" s="2">
        <v>8</v>
      </c>
      <c r="X36" s="4"/>
      <c r="Y36" s="4">
        <v>12</v>
      </c>
      <c r="Z36" s="4"/>
      <c r="AA36" s="5"/>
      <c r="AB36" s="19"/>
      <c r="AC36" s="2"/>
      <c r="AD36" s="4"/>
      <c r="AE36" s="4"/>
      <c r="AF36" s="4"/>
      <c r="AG36" s="6"/>
      <c r="AH36" s="19"/>
      <c r="AI36" s="2"/>
      <c r="AJ36" s="4"/>
      <c r="AK36" s="4"/>
      <c r="AL36" s="4"/>
      <c r="AM36" s="5"/>
      <c r="AN36" s="19"/>
      <c r="AO36" s="2"/>
      <c r="AP36" s="4"/>
      <c r="AQ36" s="4"/>
      <c r="AR36" s="4"/>
      <c r="AS36" s="5"/>
      <c r="AT36" s="19"/>
      <c r="AU36" s="2"/>
      <c r="AV36" s="4"/>
      <c r="AW36" s="4"/>
      <c r="AX36" s="4"/>
      <c r="AY36" s="5"/>
      <c r="AZ36" s="150">
        <f t="shared" si="5"/>
        <v>3</v>
      </c>
      <c r="BA36" s="151">
        <f t="shared" si="4"/>
        <v>20</v>
      </c>
      <c r="BB36" s="24"/>
    </row>
    <row r="37" spans="2:54" ht="12.75">
      <c r="B37" s="138" t="s">
        <v>159</v>
      </c>
      <c r="C37" s="120" t="s">
        <v>47</v>
      </c>
      <c r="D37" s="7"/>
      <c r="E37" s="2"/>
      <c r="F37" s="4"/>
      <c r="G37" s="4"/>
      <c r="H37" s="4"/>
      <c r="I37" s="6"/>
      <c r="J37" s="19"/>
      <c r="K37" s="2"/>
      <c r="L37" s="4"/>
      <c r="M37" s="4"/>
      <c r="N37" s="4"/>
      <c r="O37" s="5"/>
      <c r="P37" s="19"/>
      <c r="Q37" s="2"/>
      <c r="R37" s="4"/>
      <c r="S37" s="4"/>
      <c r="T37" s="4"/>
      <c r="U37" s="6"/>
      <c r="V37" s="19">
        <v>3</v>
      </c>
      <c r="W37" s="2">
        <v>8</v>
      </c>
      <c r="X37" s="4"/>
      <c r="Y37" s="4">
        <v>12</v>
      </c>
      <c r="Z37" s="4"/>
      <c r="AA37" s="6"/>
      <c r="AB37" s="19"/>
      <c r="AC37" s="2"/>
      <c r="AD37" s="4"/>
      <c r="AE37" s="4"/>
      <c r="AF37" s="4"/>
      <c r="AG37" s="6"/>
      <c r="AH37" s="19"/>
      <c r="AI37" s="2"/>
      <c r="AJ37" s="4"/>
      <c r="AK37" s="4"/>
      <c r="AL37" s="4"/>
      <c r="AM37" s="5"/>
      <c r="AN37" s="19"/>
      <c r="AO37" s="2"/>
      <c r="AP37" s="4"/>
      <c r="AQ37" s="4"/>
      <c r="AR37" s="4"/>
      <c r="AS37" s="5"/>
      <c r="AT37" s="19"/>
      <c r="AU37" s="2"/>
      <c r="AV37" s="4"/>
      <c r="AW37" s="4"/>
      <c r="AX37" s="4"/>
      <c r="AY37" s="5"/>
      <c r="AZ37" s="150">
        <f t="shared" si="5"/>
        <v>3</v>
      </c>
      <c r="BA37" s="151">
        <f t="shared" si="4"/>
        <v>20</v>
      </c>
      <c r="BB37" s="24"/>
    </row>
    <row r="38" spans="2:54" ht="12.75">
      <c r="B38" s="138" t="s">
        <v>116</v>
      </c>
      <c r="C38" s="122" t="s">
        <v>28</v>
      </c>
      <c r="D38" s="7"/>
      <c r="E38" s="2"/>
      <c r="F38" s="4"/>
      <c r="G38" s="4"/>
      <c r="H38" s="4"/>
      <c r="I38" s="6"/>
      <c r="J38" s="19"/>
      <c r="K38" s="2"/>
      <c r="L38" s="4"/>
      <c r="M38" s="4"/>
      <c r="N38" s="4"/>
      <c r="O38" s="5"/>
      <c r="P38" s="7"/>
      <c r="Q38" s="1"/>
      <c r="R38" s="8"/>
      <c r="S38" s="8"/>
      <c r="T38" s="4"/>
      <c r="U38" s="6"/>
      <c r="V38" s="7">
        <v>4</v>
      </c>
      <c r="W38" s="70">
        <v>16</v>
      </c>
      <c r="X38" s="71"/>
      <c r="Y38" s="71">
        <v>16</v>
      </c>
      <c r="Z38" s="68"/>
      <c r="AA38" s="69"/>
      <c r="AB38" s="19"/>
      <c r="AC38" s="2"/>
      <c r="AD38" s="4"/>
      <c r="AE38" s="4"/>
      <c r="AF38" s="4"/>
      <c r="AG38" s="6"/>
      <c r="AH38" s="19"/>
      <c r="AI38" s="2"/>
      <c r="AJ38" s="4"/>
      <c r="AK38" s="4"/>
      <c r="AL38" s="4"/>
      <c r="AM38" s="5"/>
      <c r="AN38" s="19"/>
      <c r="AO38" s="2"/>
      <c r="AP38" s="4"/>
      <c r="AQ38" s="4"/>
      <c r="AR38" s="4"/>
      <c r="AS38" s="5"/>
      <c r="AT38" s="19"/>
      <c r="AU38" s="2"/>
      <c r="AV38" s="4"/>
      <c r="AW38" s="4"/>
      <c r="AX38" s="4"/>
      <c r="AY38" s="5"/>
      <c r="AZ38" s="150">
        <f>D38+J38+P38+V38+AB38+AH38+AN38+AT38</f>
        <v>4</v>
      </c>
      <c r="BA38" s="151">
        <f t="shared" si="4"/>
        <v>32</v>
      </c>
      <c r="BB38" s="24"/>
    </row>
    <row r="39" spans="2:54" ht="12.75">
      <c r="B39" s="138" t="s">
        <v>117</v>
      </c>
      <c r="C39" s="122" t="s">
        <v>30</v>
      </c>
      <c r="D39" s="7"/>
      <c r="E39" s="1"/>
      <c r="F39" s="8"/>
      <c r="G39" s="8"/>
      <c r="H39" s="8"/>
      <c r="I39" s="10"/>
      <c r="J39" s="7"/>
      <c r="K39" s="1"/>
      <c r="L39" s="8"/>
      <c r="M39" s="8"/>
      <c r="N39" s="8"/>
      <c r="O39" s="9"/>
      <c r="P39" s="7"/>
      <c r="Q39" s="1"/>
      <c r="R39" s="8"/>
      <c r="S39" s="8"/>
      <c r="T39" s="8"/>
      <c r="U39" s="10"/>
      <c r="V39" s="7">
        <v>5</v>
      </c>
      <c r="W39" s="70">
        <v>12</v>
      </c>
      <c r="X39" s="71"/>
      <c r="Y39" s="71">
        <v>16</v>
      </c>
      <c r="Z39" s="71">
        <v>8</v>
      </c>
      <c r="AA39" s="72"/>
      <c r="AB39" s="7"/>
      <c r="AC39" s="1"/>
      <c r="AD39" s="8"/>
      <c r="AE39" s="8"/>
      <c r="AF39" s="8"/>
      <c r="AG39" s="10"/>
      <c r="AH39" s="7"/>
      <c r="AI39" s="1"/>
      <c r="AJ39" s="8"/>
      <c r="AK39" s="8"/>
      <c r="AL39" s="8"/>
      <c r="AM39" s="9"/>
      <c r="AN39" s="7"/>
      <c r="AO39" s="1"/>
      <c r="AP39" s="8"/>
      <c r="AQ39" s="8"/>
      <c r="AR39" s="8"/>
      <c r="AS39" s="9"/>
      <c r="AT39" s="7"/>
      <c r="AU39" s="1"/>
      <c r="AV39" s="8"/>
      <c r="AW39" s="8"/>
      <c r="AX39" s="8"/>
      <c r="AY39" s="9"/>
      <c r="AZ39" s="154">
        <f>D39+J39+P39+V39+AB39+AH39+AN39+AT39</f>
        <v>5</v>
      </c>
      <c r="BA39" s="155">
        <f t="shared" si="4"/>
        <v>36</v>
      </c>
      <c r="BB39" s="24"/>
    </row>
    <row r="40" spans="2:54" ht="12.75">
      <c r="B40" s="138" t="s">
        <v>118</v>
      </c>
      <c r="C40" s="129" t="s">
        <v>22</v>
      </c>
      <c r="D40" s="7"/>
      <c r="E40" s="1"/>
      <c r="F40" s="8"/>
      <c r="G40" s="8"/>
      <c r="H40" s="8"/>
      <c r="I40" s="10"/>
      <c r="J40" s="7"/>
      <c r="K40" s="1"/>
      <c r="L40" s="8"/>
      <c r="M40" s="8"/>
      <c r="N40" s="8"/>
      <c r="O40" s="9"/>
      <c r="P40" s="7"/>
      <c r="Q40" s="1"/>
      <c r="R40" s="8"/>
      <c r="S40" s="8"/>
      <c r="T40" s="8"/>
      <c r="U40" s="10"/>
      <c r="V40" s="7"/>
      <c r="W40" s="1"/>
      <c r="X40" s="8"/>
      <c r="Y40" s="8"/>
      <c r="Z40" s="8"/>
      <c r="AA40" s="5"/>
      <c r="AB40" s="19">
        <v>3</v>
      </c>
      <c r="AC40" s="2">
        <v>12</v>
      </c>
      <c r="AD40" s="4"/>
      <c r="AE40" s="4">
        <v>16</v>
      </c>
      <c r="AF40" s="4"/>
      <c r="AG40" s="6"/>
      <c r="AH40" s="19"/>
      <c r="AI40" s="2"/>
      <c r="AJ40" s="4"/>
      <c r="AK40" s="4"/>
      <c r="AL40" s="4"/>
      <c r="AM40" s="5"/>
      <c r="AN40" s="19"/>
      <c r="AO40" s="2"/>
      <c r="AP40" s="4"/>
      <c r="AQ40" s="4"/>
      <c r="AR40" s="4"/>
      <c r="AS40" s="5"/>
      <c r="AT40" s="19"/>
      <c r="AU40" s="2"/>
      <c r="AV40" s="4"/>
      <c r="AW40" s="4"/>
      <c r="AX40" s="4"/>
      <c r="AY40" s="5"/>
      <c r="AZ40" s="150">
        <f t="shared" si="5"/>
        <v>3</v>
      </c>
      <c r="BA40" s="151">
        <f t="shared" si="4"/>
        <v>28</v>
      </c>
      <c r="BB40" s="24"/>
    </row>
    <row r="41" spans="2:54" ht="12.75">
      <c r="B41" s="138" t="s">
        <v>119</v>
      </c>
      <c r="C41" s="120" t="s">
        <v>29</v>
      </c>
      <c r="D41" s="7"/>
      <c r="E41" s="1"/>
      <c r="F41" s="8"/>
      <c r="G41" s="8"/>
      <c r="H41" s="8"/>
      <c r="I41" s="10"/>
      <c r="J41" s="7"/>
      <c r="K41" s="1"/>
      <c r="L41" s="8"/>
      <c r="M41" s="8"/>
      <c r="N41" s="8"/>
      <c r="O41" s="9"/>
      <c r="P41" s="7"/>
      <c r="Q41" s="1"/>
      <c r="R41" s="8"/>
      <c r="S41" s="8"/>
      <c r="T41" s="8"/>
      <c r="U41" s="10"/>
      <c r="V41" s="7"/>
      <c r="W41" s="1"/>
      <c r="X41" s="8"/>
      <c r="Y41" s="8"/>
      <c r="Z41" s="8"/>
      <c r="AA41" s="9"/>
      <c r="AB41" s="7">
        <v>3</v>
      </c>
      <c r="AC41" s="1">
        <v>12</v>
      </c>
      <c r="AD41" s="8"/>
      <c r="AE41" s="8">
        <v>12</v>
      </c>
      <c r="AF41" s="8"/>
      <c r="AG41" s="9"/>
      <c r="AH41" s="7"/>
      <c r="AI41" s="1"/>
      <c r="AJ41" s="8"/>
      <c r="AK41" s="8"/>
      <c r="AL41" s="8"/>
      <c r="AM41" s="9"/>
      <c r="AN41" s="7"/>
      <c r="AO41" s="1"/>
      <c r="AP41" s="8"/>
      <c r="AQ41" s="8"/>
      <c r="AR41" s="8"/>
      <c r="AS41" s="9"/>
      <c r="AT41" s="7"/>
      <c r="AU41" s="1"/>
      <c r="AV41" s="8"/>
      <c r="AW41" s="8"/>
      <c r="AX41" s="8"/>
      <c r="AY41" s="9"/>
      <c r="AZ41" s="150">
        <f t="shared" si="5"/>
        <v>3</v>
      </c>
      <c r="BA41" s="151">
        <f t="shared" si="4"/>
        <v>24</v>
      </c>
      <c r="BB41" s="24"/>
    </row>
    <row r="42" spans="2:54" ht="12.75">
      <c r="B42" s="138" t="s">
        <v>120</v>
      </c>
      <c r="C42" s="120" t="s">
        <v>48</v>
      </c>
      <c r="D42" s="7"/>
      <c r="E42" s="1"/>
      <c r="F42" s="8"/>
      <c r="G42" s="8"/>
      <c r="H42" s="8"/>
      <c r="I42" s="10"/>
      <c r="J42" s="7"/>
      <c r="K42" s="1"/>
      <c r="L42" s="8"/>
      <c r="M42" s="8"/>
      <c r="N42" s="8"/>
      <c r="O42" s="9"/>
      <c r="P42" s="7"/>
      <c r="Q42" s="1"/>
      <c r="R42" s="8"/>
      <c r="S42" s="8"/>
      <c r="T42" s="8"/>
      <c r="U42" s="10"/>
      <c r="V42" s="7"/>
      <c r="W42" s="1"/>
      <c r="X42" s="8"/>
      <c r="Y42" s="8"/>
      <c r="Z42" s="8"/>
      <c r="AA42" s="9"/>
      <c r="AB42" s="7">
        <v>4</v>
      </c>
      <c r="AC42" s="70">
        <v>16</v>
      </c>
      <c r="AD42" s="71"/>
      <c r="AE42" s="71">
        <v>16</v>
      </c>
      <c r="AF42" s="71"/>
      <c r="AG42" s="73"/>
      <c r="AH42" s="7"/>
      <c r="AI42" s="1"/>
      <c r="AJ42" s="8"/>
      <c r="AK42" s="8"/>
      <c r="AL42" s="8"/>
      <c r="AM42" s="9"/>
      <c r="AN42" s="7"/>
      <c r="AO42" s="1"/>
      <c r="AP42" s="8"/>
      <c r="AQ42" s="8"/>
      <c r="AR42" s="8"/>
      <c r="AS42" s="9"/>
      <c r="AT42" s="7"/>
      <c r="AU42" s="1"/>
      <c r="AV42" s="8"/>
      <c r="AW42" s="8"/>
      <c r="AX42" s="8"/>
      <c r="AY42" s="9"/>
      <c r="AZ42" s="150">
        <f t="shared" si="5"/>
        <v>4</v>
      </c>
      <c r="BA42" s="151">
        <f t="shared" si="4"/>
        <v>32</v>
      </c>
      <c r="BB42" s="24"/>
    </row>
    <row r="43" spans="2:54" ht="12.75">
      <c r="B43" s="138" t="s">
        <v>121</v>
      </c>
      <c r="C43" s="120" t="s">
        <v>177</v>
      </c>
      <c r="D43" s="7"/>
      <c r="E43" s="1"/>
      <c r="F43" s="8"/>
      <c r="G43" s="8"/>
      <c r="H43" s="8"/>
      <c r="I43" s="10"/>
      <c r="J43" s="7"/>
      <c r="K43" s="1"/>
      <c r="L43" s="8"/>
      <c r="M43" s="8"/>
      <c r="N43" s="8"/>
      <c r="O43" s="9"/>
      <c r="P43" s="7"/>
      <c r="Q43" s="1"/>
      <c r="R43" s="8"/>
      <c r="S43" s="8"/>
      <c r="T43" s="8"/>
      <c r="U43" s="10"/>
      <c r="V43" s="7"/>
      <c r="W43" s="1"/>
      <c r="X43" s="8"/>
      <c r="Y43" s="8"/>
      <c r="Z43" s="8"/>
      <c r="AA43" s="9"/>
      <c r="AB43" s="7">
        <v>3</v>
      </c>
      <c r="AC43" s="1">
        <v>8</v>
      </c>
      <c r="AD43" s="8"/>
      <c r="AE43" s="8">
        <v>12</v>
      </c>
      <c r="AF43" s="8"/>
      <c r="AG43" s="9"/>
      <c r="AH43" s="7"/>
      <c r="AI43" s="1"/>
      <c r="AJ43" s="8"/>
      <c r="AK43" s="8"/>
      <c r="AL43" s="8"/>
      <c r="AM43" s="9"/>
      <c r="AN43" s="7"/>
      <c r="AO43" s="1"/>
      <c r="AP43" s="8"/>
      <c r="AQ43" s="8"/>
      <c r="AR43" s="8"/>
      <c r="AS43" s="9"/>
      <c r="AT43" s="7"/>
      <c r="AU43" s="1"/>
      <c r="AV43" s="8"/>
      <c r="AW43" s="8"/>
      <c r="AX43" s="8"/>
      <c r="AY43" s="9"/>
      <c r="AZ43" s="150">
        <f>D43+J43+P43+V43+AB43+AH43+AN43+AT43</f>
        <v>3</v>
      </c>
      <c r="BA43" s="151">
        <f t="shared" si="4"/>
        <v>20</v>
      </c>
      <c r="BB43" s="24"/>
    </row>
    <row r="44" spans="2:54" ht="12.75">
      <c r="B44" s="138" t="s">
        <v>122</v>
      </c>
      <c r="C44" s="120" t="s">
        <v>89</v>
      </c>
      <c r="D44" s="7"/>
      <c r="E44" s="1"/>
      <c r="F44" s="8"/>
      <c r="G44" s="8"/>
      <c r="H44" s="8"/>
      <c r="I44" s="10"/>
      <c r="J44" s="7"/>
      <c r="K44" s="1"/>
      <c r="L44" s="8"/>
      <c r="M44" s="8"/>
      <c r="N44" s="8"/>
      <c r="O44" s="9"/>
      <c r="P44" s="7"/>
      <c r="Q44" s="1"/>
      <c r="R44" s="8"/>
      <c r="S44" s="8"/>
      <c r="T44" s="8"/>
      <c r="U44" s="10"/>
      <c r="V44" s="7"/>
      <c r="W44" s="1"/>
      <c r="X44" s="8"/>
      <c r="Y44" s="8"/>
      <c r="Z44" s="8"/>
      <c r="AA44" s="9"/>
      <c r="AB44" s="7"/>
      <c r="AC44" s="1"/>
      <c r="AD44" s="8"/>
      <c r="AE44" s="8"/>
      <c r="AF44" s="8"/>
      <c r="AG44" s="9"/>
      <c r="AH44" s="7">
        <v>2</v>
      </c>
      <c r="AI44" s="1">
        <v>8</v>
      </c>
      <c r="AJ44" s="8"/>
      <c r="AK44" s="8">
        <v>16</v>
      </c>
      <c r="AL44" s="8"/>
      <c r="AM44" s="9"/>
      <c r="AN44" s="7"/>
      <c r="AO44" s="1"/>
      <c r="AP44" s="8"/>
      <c r="AQ44" s="8"/>
      <c r="AR44" s="8"/>
      <c r="AS44" s="9"/>
      <c r="AT44" s="7"/>
      <c r="AU44" s="1"/>
      <c r="AV44" s="8"/>
      <c r="AW44" s="8"/>
      <c r="AX44" s="8"/>
      <c r="AY44" s="9"/>
      <c r="AZ44" s="150">
        <f>D44+J44+P44+V44+AB44+AH44+AN44+AT44</f>
        <v>2</v>
      </c>
      <c r="BA44" s="151">
        <f t="shared" si="4"/>
        <v>24</v>
      </c>
      <c r="BB44" s="24"/>
    </row>
    <row r="45" spans="2:54" ht="12.75">
      <c r="B45" s="138" t="s">
        <v>123</v>
      </c>
      <c r="C45" s="120" t="s">
        <v>40</v>
      </c>
      <c r="D45" s="7"/>
      <c r="E45" s="1"/>
      <c r="F45" s="8"/>
      <c r="G45" s="8"/>
      <c r="H45" s="8"/>
      <c r="I45" s="10"/>
      <c r="J45" s="7"/>
      <c r="K45" s="1"/>
      <c r="L45" s="8"/>
      <c r="M45" s="8"/>
      <c r="N45" s="8"/>
      <c r="O45" s="9"/>
      <c r="P45" s="7"/>
      <c r="Q45" s="1"/>
      <c r="R45" s="8"/>
      <c r="S45" s="8"/>
      <c r="T45" s="8"/>
      <c r="U45" s="10"/>
      <c r="V45" s="7"/>
      <c r="W45" s="1"/>
      <c r="X45" s="8"/>
      <c r="Y45" s="8"/>
      <c r="Z45" s="8"/>
      <c r="AA45" s="9"/>
      <c r="AB45" s="7"/>
      <c r="AC45" s="1"/>
      <c r="AD45" s="8"/>
      <c r="AE45" s="8"/>
      <c r="AF45" s="8"/>
      <c r="AG45" s="10"/>
      <c r="AH45" s="7">
        <v>4</v>
      </c>
      <c r="AI45" s="1">
        <v>12</v>
      </c>
      <c r="AJ45" s="8"/>
      <c r="AK45" s="8">
        <v>16</v>
      </c>
      <c r="AL45" s="8"/>
      <c r="AM45" s="9"/>
      <c r="AN45" s="7"/>
      <c r="AO45" s="1"/>
      <c r="AP45" s="8"/>
      <c r="AQ45" s="8"/>
      <c r="AR45" s="8"/>
      <c r="AS45" s="9"/>
      <c r="AT45" s="7"/>
      <c r="AU45" s="1"/>
      <c r="AV45" s="8"/>
      <c r="AW45" s="8"/>
      <c r="AX45" s="8"/>
      <c r="AY45" s="9"/>
      <c r="AZ45" s="150">
        <f>D45+J45+P45+V45+AB45+AH45+AN45+AT45</f>
        <v>4</v>
      </c>
      <c r="BA45" s="151">
        <f t="shared" si="4"/>
        <v>28</v>
      </c>
      <c r="BB45" s="24"/>
    </row>
    <row r="46" spans="2:54" ht="12.75">
      <c r="B46" s="138" t="s">
        <v>124</v>
      </c>
      <c r="C46" s="122" t="s">
        <v>65</v>
      </c>
      <c r="D46" s="7"/>
      <c r="E46" s="1"/>
      <c r="F46" s="8"/>
      <c r="G46" s="8"/>
      <c r="H46" s="8"/>
      <c r="I46" s="10"/>
      <c r="J46" s="7"/>
      <c r="K46" s="1"/>
      <c r="L46" s="8"/>
      <c r="M46" s="8"/>
      <c r="N46" s="8"/>
      <c r="O46" s="9"/>
      <c r="P46" s="7"/>
      <c r="Q46" s="1"/>
      <c r="R46" s="8"/>
      <c r="S46" s="8"/>
      <c r="T46" s="8"/>
      <c r="U46" s="10"/>
      <c r="V46" s="7"/>
      <c r="W46" s="1"/>
      <c r="X46" s="8"/>
      <c r="Y46" s="8"/>
      <c r="Z46" s="8"/>
      <c r="AA46" s="9"/>
      <c r="AB46" s="7"/>
      <c r="AC46" s="1"/>
      <c r="AD46" s="8"/>
      <c r="AE46" s="8"/>
      <c r="AF46" s="8"/>
      <c r="AG46" s="9"/>
      <c r="AH46" s="7">
        <v>4</v>
      </c>
      <c r="AI46" s="70">
        <v>12</v>
      </c>
      <c r="AJ46" s="71"/>
      <c r="AK46" s="71">
        <v>16</v>
      </c>
      <c r="AL46" s="71"/>
      <c r="AM46" s="73"/>
      <c r="AN46" s="7"/>
      <c r="AO46" s="1"/>
      <c r="AP46" s="8"/>
      <c r="AQ46" s="8"/>
      <c r="AR46" s="8"/>
      <c r="AS46" s="9"/>
      <c r="AT46" s="7"/>
      <c r="AU46" s="1"/>
      <c r="AV46" s="8"/>
      <c r="AW46" s="8"/>
      <c r="AX46" s="8"/>
      <c r="AY46" s="9"/>
      <c r="AZ46" s="150">
        <f>D46+J46+P46+V46+AB46+AH46+AN46+AT46</f>
        <v>4</v>
      </c>
      <c r="BA46" s="151">
        <f t="shared" si="4"/>
        <v>28</v>
      </c>
      <c r="BB46" s="24"/>
    </row>
    <row r="47" spans="2:54" ht="12.75">
      <c r="B47" s="138" t="s">
        <v>125</v>
      </c>
      <c r="C47" s="120" t="s">
        <v>39</v>
      </c>
      <c r="D47" s="7"/>
      <c r="E47" s="1"/>
      <c r="F47" s="8"/>
      <c r="G47" s="8"/>
      <c r="H47" s="8"/>
      <c r="I47" s="10"/>
      <c r="J47" s="7"/>
      <c r="K47" s="1"/>
      <c r="L47" s="8"/>
      <c r="M47" s="8"/>
      <c r="N47" s="8"/>
      <c r="O47" s="9"/>
      <c r="P47" s="7"/>
      <c r="Q47" s="1"/>
      <c r="R47" s="8"/>
      <c r="S47" s="8"/>
      <c r="T47" s="8"/>
      <c r="U47" s="10"/>
      <c r="V47" s="7"/>
      <c r="W47" s="1"/>
      <c r="X47" s="8"/>
      <c r="Y47" s="8"/>
      <c r="Z47" s="8"/>
      <c r="AA47" s="9"/>
      <c r="AB47" s="7"/>
      <c r="AC47" s="1"/>
      <c r="AD47" s="8"/>
      <c r="AE47" s="8"/>
      <c r="AF47" s="8"/>
      <c r="AG47" s="9"/>
      <c r="AH47" s="205">
        <v>2</v>
      </c>
      <c r="AI47" s="1">
        <v>8</v>
      </c>
      <c r="AJ47" s="8"/>
      <c r="AK47" s="8"/>
      <c r="AL47" s="8"/>
      <c r="AM47" s="9">
        <v>8</v>
      </c>
      <c r="AN47" s="7"/>
      <c r="AO47" s="1"/>
      <c r="AP47" s="8"/>
      <c r="AQ47" s="8"/>
      <c r="AR47" s="8"/>
      <c r="AS47" s="9"/>
      <c r="AT47" s="7"/>
      <c r="AU47" s="1"/>
      <c r="AV47" s="8"/>
      <c r="AW47" s="8"/>
      <c r="AX47" s="8"/>
      <c r="AY47" s="9"/>
      <c r="AZ47" s="150">
        <f>D47+J47+P47+V47+AB47+AH47+AN47+AT47</f>
        <v>2</v>
      </c>
      <c r="BA47" s="151">
        <f t="shared" si="4"/>
        <v>16</v>
      </c>
      <c r="BB47" s="24"/>
    </row>
    <row r="48" spans="2:54" ht="12.75">
      <c r="B48" s="138" t="s">
        <v>126</v>
      </c>
      <c r="C48" s="120" t="s">
        <v>41</v>
      </c>
      <c r="D48" s="7"/>
      <c r="E48" s="1"/>
      <c r="F48" s="8"/>
      <c r="G48" s="8"/>
      <c r="H48" s="8"/>
      <c r="I48" s="10"/>
      <c r="J48" s="7"/>
      <c r="K48" s="1"/>
      <c r="L48" s="8"/>
      <c r="M48" s="8"/>
      <c r="N48" s="8"/>
      <c r="O48" s="9"/>
      <c r="P48" s="7"/>
      <c r="Q48" s="1"/>
      <c r="R48" s="8"/>
      <c r="S48" s="8"/>
      <c r="T48" s="8"/>
      <c r="U48" s="10"/>
      <c r="V48" s="7"/>
      <c r="W48" s="1"/>
      <c r="X48" s="8"/>
      <c r="Y48" s="8"/>
      <c r="Z48" s="8"/>
      <c r="AA48" s="9"/>
      <c r="AB48" s="7"/>
      <c r="AC48" s="1"/>
      <c r="AD48" s="8"/>
      <c r="AE48" s="8"/>
      <c r="AF48" s="8"/>
      <c r="AG48" s="9"/>
      <c r="AH48" s="205">
        <v>3</v>
      </c>
      <c r="AI48" s="1">
        <v>8</v>
      </c>
      <c r="AJ48" s="8"/>
      <c r="AK48" s="8">
        <v>16</v>
      </c>
      <c r="AL48" s="8"/>
      <c r="AM48" s="9"/>
      <c r="AN48" s="7"/>
      <c r="AO48" s="1"/>
      <c r="AP48" s="8"/>
      <c r="AQ48" s="8"/>
      <c r="AR48" s="8"/>
      <c r="AS48" s="9"/>
      <c r="AT48" s="7"/>
      <c r="AU48" s="1"/>
      <c r="AV48" s="8"/>
      <c r="AW48" s="8"/>
      <c r="AX48" s="8"/>
      <c r="AY48" s="9"/>
      <c r="AZ48" s="150">
        <f t="shared" si="5"/>
        <v>3</v>
      </c>
      <c r="BA48" s="151">
        <f t="shared" si="4"/>
        <v>24</v>
      </c>
      <c r="BB48" s="24"/>
    </row>
    <row r="49" spans="2:54" ht="12.75">
      <c r="B49" s="138" t="s">
        <v>127</v>
      </c>
      <c r="C49" s="121" t="s">
        <v>32</v>
      </c>
      <c r="D49" s="7"/>
      <c r="E49" s="1"/>
      <c r="F49" s="8"/>
      <c r="G49" s="8"/>
      <c r="H49" s="8"/>
      <c r="I49" s="10"/>
      <c r="J49" s="7"/>
      <c r="K49" s="1"/>
      <c r="L49" s="8"/>
      <c r="M49" s="8"/>
      <c r="N49" s="8"/>
      <c r="O49" s="9"/>
      <c r="P49" s="7"/>
      <c r="Q49" s="1"/>
      <c r="R49" s="8"/>
      <c r="S49" s="8"/>
      <c r="T49" s="8"/>
      <c r="U49" s="10"/>
      <c r="V49" s="7"/>
      <c r="W49" s="1"/>
      <c r="X49" s="8"/>
      <c r="Y49" s="8"/>
      <c r="Z49" s="8"/>
      <c r="AA49" s="9"/>
      <c r="AB49" s="7"/>
      <c r="AC49" s="1"/>
      <c r="AD49" s="8"/>
      <c r="AE49" s="8"/>
      <c r="AF49" s="8"/>
      <c r="AG49" s="10"/>
      <c r="AH49" s="7"/>
      <c r="AI49" s="1"/>
      <c r="AJ49" s="8"/>
      <c r="AK49" s="8"/>
      <c r="AL49" s="8"/>
      <c r="AM49" s="10"/>
      <c r="AN49" s="7">
        <v>2</v>
      </c>
      <c r="AO49" s="1">
        <v>8</v>
      </c>
      <c r="AP49" s="8"/>
      <c r="AQ49" s="8">
        <v>12</v>
      </c>
      <c r="AR49" s="8"/>
      <c r="AS49" s="9"/>
      <c r="AT49" s="7"/>
      <c r="AU49" s="1"/>
      <c r="AV49" s="8"/>
      <c r="AW49" s="8"/>
      <c r="AX49" s="8"/>
      <c r="AY49" s="9"/>
      <c r="AZ49" s="150">
        <f t="shared" si="5"/>
        <v>2</v>
      </c>
      <c r="BA49" s="151">
        <f t="shared" si="4"/>
        <v>20</v>
      </c>
      <c r="BB49" s="24"/>
    </row>
    <row r="50" spans="2:54" ht="12.75">
      <c r="B50" s="138" t="s">
        <v>128</v>
      </c>
      <c r="C50" s="122" t="s">
        <v>49</v>
      </c>
      <c r="D50" s="7"/>
      <c r="E50" s="1"/>
      <c r="F50" s="8"/>
      <c r="G50" s="8"/>
      <c r="H50" s="8"/>
      <c r="I50" s="10"/>
      <c r="J50" s="7"/>
      <c r="K50" s="1"/>
      <c r="L50" s="8"/>
      <c r="M50" s="8"/>
      <c r="N50" s="8"/>
      <c r="O50" s="9"/>
      <c r="P50" s="7"/>
      <c r="Q50" s="1"/>
      <c r="R50" s="8"/>
      <c r="S50" s="8"/>
      <c r="T50" s="8"/>
      <c r="U50" s="10"/>
      <c r="V50" s="7"/>
      <c r="W50" s="1"/>
      <c r="X50" s="8"/>
      <c r="Y50" s="8"/>
      <c r="Z50" s="8"/>
      <c r="AA50" s="9"/>
      <c r="AB50" s="7"/>
      <c r="AC50" s="1"/>
      <c r="AD50" s="8"/>
      <c r="AE50" s="8"/>
      <c r="AF50" s="8"/>
      <c r="AG50" s="9"/>
      <c r="AH50" s="7"/>
      <c r="AI50" s="1"/>
      <c r="AJ50" s="8"/>
      <c r="AK50" s="8"/>
      <c r="AL50" s="8"/>
      <c r="AM50" s="9"/>
      <c r="AN50" s="7">
        <v>3</v>
      </c>
      <c r="AO50" s="1">
        <v>8</v>
      </c>
      <c r="AP50" s="8"/>
      <c r="AQ50" s="8">
        <v>16</v>
      </c>
      <c r="AR50" s="8"/>
      <c r="AS50" s="9"/>
      <c r="AT50" s="7"/>
      <c r="AU50" s="1"/>
      <c r="AV50" s="8"/>
      <c r="AW50" s="8"/>
      <c r="AX50" s="8"/>
      <c r="AY50" s="9"/>
      <c r="AZ50" s="150">
        <f>D50+J50+P50+V50+AB50+AH50+AN50+AT50</f>
        <v>3</v>
      </c>
      <c r="BA50" s="151">
        <f t="shared" si="4"/>
        <v>24</v>
      </c>
      <c r="BB50" s="24"/>
    </row>
    <row r="51" spans="2:54" ht="12.75">
      <c r="B51" s="138" t="s">
        <v>129</v>
      </c>
      <c r="C51" s="122" t="s">
        <v>43</v>
      </c>
      <c r="D51" s="20"/>
      <c r="E51" s="12"/>
      <c r="F51" s="13"/>
      <c r="G51" s="13"/>
      <c r="H51" s="13"/>
      <c r="I51" s="15"/>
      <c r="J51" s="20"/>
      <c r="K51" s="12"/>
      <c r="L51" s="13"/>
      <c r="M51" s="13"/>
      <c r="N51" s="13"/>
      <c r="O51" s="14"/>
      <c r="P51" s="20"/>
      <c r="Q51" s="12"/>
      <c r="R51" s="13"/>
      <c r="S51" s="13"/>
      <c r="T51" s="13"/>
      <c r="U51" s="15"/>
      <c r="V51" s="20"/>
      <c r="W51" s="12"/>
      <c r="X51" s="13"/>
      <c r="Y51" s="13"/>
      <c r="Z51" s="13"/>
      <c r="AA51" s="15"/>
      <c r="AB51" s="20"/>
      <c r="AC51" s="12"/>
      <c r="AD51" s="13"/>
      <c r="AE51" s="13"/>
      <c r="AF51" s="13"/>
      <c r="AG51" s="15"/>
      <c r="AH51" s="20"/>
      <c r="AI51" s="12"/>
      <c r="AJ51" s="13"/>
      <c r="AK51" s="13"/>
      <c r="AL51" s="13"/>
      <c r="AM51" s="15"/>
      <c r="AN51" s="20">
        <v>5</v>
      </c>
      <c r="AO51" s="74">
        <v>8</v>
      </c>
      <c r="AP51" s="75"/>
      <c r="AQ51" s="75">
        <v>16</v>
      </c>
      <c r="AR51" s="75"/>
      <c r="AS51" s="77"/>
      <c r="AT51" s="7"/>
      <c r="AU51" s="1"/>
      <c r="AV51" s="8"/>
      <c r="AW51" s="8"/>
      <c r="AX51" s="8"/>
      <c r="AY51" s="9"/>
      <c r="AZ51" s="150">
        <f t="shared" si="5"/>
        <v>5</v>
      </c>
      <c r="BA51" s="151">
        <f t="shared" si="4"/>
        <v>24</v>
      </c>
      <c r="BB51" s="24"/>
    </row>
    <row r="52" spans="2:54" ht="12.75">
      <c r="B52" s="138" t="s">
        <v>130</v>
      </c>
      <c r="C52" s="122" t="s">
        <v>31</v>
      </c>
      <c r="D52" s="7"/>
      <c r="E52" s="1"/>
      <c r="F52" s="8"/>
      <c r="G52" s="8"/>
      <c r="H52" s="8"/>
      <c r="I52" s="10"/>
      <c r="J52" s="7"/>
      <c r="K52" s="1"/>
      <c r="L52" s="8"/>
      <c r="M52" s="8"/>
      <c r="N52" s="8"/>
      <c r="O52" s="9"/>
      <c r="P52" s="7"/>
      <c r="Q52" s="1"/>
      <c r="R52" s="8"/>
      <c r="S52" s="8"/>
      <c r="T52" s="8"/>
      <c r="U52" s="10"/>
      <c r="V52" s="7"/>
      <c r="W52" s="1"/>
      <c r="X52" s="8"/>
      <c r="Y52" s="8"/>
      <c r="Z52" s="8"/>
      <c r="AA52" s="14"/>
      <c r="AB52" s="20"/>
      <c r="AC52" s="12"/>
      <c r="AD52" s="13"/>
      <c r="AE52" s="13"/>
      <c r="AF52" s="13"/>
      <c r="AG52" s="15"/>
      <c r="AH52" s="20"/>
      <c r="AI52" s="12"/>
      <c r="AJ52" s="13"/>
      <c r="AK52" s="13"/>
      <c r="AL52" s="13"/>
      <c r="AM52" s="14"/>
      <c r="AN52" s="20">
        <v>4</v>
      </c>
      <c r="AO52" s="74">
        <v>8</v>
      </c>
      <c r="AP52" s="75"/>
      <c r="AQ52" s="75"/>
      <c r="AR52" s="75">
        <v>12</v>
      </c>
      <c r="AS52" s="76"/>
      <c r="AT52" s="7"/>
      <c r="AU52" s="1"/>
      <c r="AV52" s="8"/>
      <c r="AW52" s="8"/>
      <c r="AX52" s="13"/>
      <c r="AY52" s="14"/>
      <c r="AZ52" s="150">
        <f t="shared" si="5"/>
        <v>4</v>
      </c>
      <c r="BA52" s="151">
        <f t="shared" si="4"/>
        <v>20</v>
      </c>
      <c r="BB52" s="24"/>
    </row>
    <row r="53" spans="2:54" ht="12.75">
      <c r="B53" s="146" t="s">
        <v>160</v>
      </c>
      <c r="C53" s="184" t="s">
        <v>158</v>
      </c>
      <c r="D53" s="19"/>
      <c r="E53" s="2"/>
      <c r="F53" s="4"/>
      <c r="G53" s="4"/>
      <c r="H53" s="4"/>
      <c r="I53" s="6"/>
      <c r="J53" s="19"/>
      <c r="K53" s="2"/>
      <c r="L53" s="4"/>
      <c r="M53" s="4"/>
      <c r="N53" s="4"/>
      <c r="O53" s="5"/>
      <c r="P53" s="19"/>
      <c r="Q53" s="2"/>
      <c r="R53" s="4"/>
      <c r="S53" s="4"/>
      <c r="T53" s="4"/>
      <c r="U53" s="6"/>
      <c r="V53" s="19"/>
      <c r="W53" s="2"/>
      <c r="X53" s="4"/>
      <c r="Y53" s="4"/>
      <c r="Z53" s="4"/>
      <c r="AA53" s="10"/>
      <c r="AB53" s="7"/>
      <c r="AC53" s="1"/>
      <c r="AD53" s="8"/>
      <c r="AE53" s="8"/>
      <c r="AF53" s="8"/>
      <c r="AG53" s="10"/>
      <c r="AH53" s="7"/>
      <c r="AI53" s="1"/>
      <c r="AJ53" s="8"/>
      <c r="AK53" s="8"/>
      <c r="AL53" s="8"/>
      <c r="AM53" s="9"/>
      <c r="AN53" s="7"/>
      <c r="AO53" s="1"/>
      <c r="AP53" s="8"/>
      <c r="AQ53" s="8"/>
      <c r="AR53" s="8"/>
      <c r="AS53" s="9"/>
      <c r="AT53" s="19">
        <v>2</v>
      </c>
      <c r="AU53" s="2">
        <v>8</v>
      </c>
      <c r="AV53" s="4"/>
      <c r="AW53" s="4">
        <v>8</v>
      </c>
      <c r="AX53" s="8"/>
      <c r="AY53" s="9"/>
      <c r="AZ53" s="156">
        <f>D53+J53+P53+V53+AB53+AH53+AN53+AT53</f>
        <v>2</v>
      </c>
      <c r="BA53" s="157">
        <f t="shared" si="4"/>
        <v>16</v>
      </c>
      <c r="BB53" s="24"/>
    </row>
    <row r="54" spans="2:54" ht="12.75">
      <c r="B54" s="146" t="s">
        <v>161</v>
      </c>
      <c r="C54" s="184" t="s">
        <v>133</v>
      </c>
      <c r="D54" s="19"/>
      <c r="E54" s="2"/>
      <c r="F54" s="4"/>
      <c r="G54" s="4"/>
      <c r="H54" s="4"/>
      <c r="I54" s="6"/>
      <c r="J54" s="19"/>
      <c r="K54" s="2"/>
      <c r="L54" s="4"/>
      <c r="M54" s="4"/>
      <c r="N54" s="4"/>
      <c r="O54" s="5"/>
      <c r="P54" s="19"/>
      <c r="Q54" s="2"/>
      <c r="R54" s="4"/>
      <c r="S54" s="4"/>
      <c r="T54" s="8"/>
      <c r="U54" s="10"/>
      <c r="V54" s="19"/>
      <c r="W54" s="2"/>
      <c r="X54" s="4"/>
      <c r="Y54" s="4"/>
      <c r="Z54" s="8"/>
      <c r="AA54" s="10"/>
      <c r="AB54" s="7"/>
      <c r="AC54" s="1"/>
      <c r="AD54" s="8"/>
      <c r="AE54" s="8"/>
      <c r="AF54" s="8"/>
      <c r="AG54" s="10"/>
      <c r="AH54" s="7"/>
      <c r="AI54" s="1"/>
      <c r="AJ54" s="8"/>
      <c r="AK54" s="8"/>
      <c r="AL54" s="8"/>
      <c r="AM54" s="9"/>
      <c r="AN54" s="7"/>
      <c r="AO54" s="1"/>
      <c r="AP54" s="8"/>
      <c r="AQ54" s="8"/>
      <c r="AR54" s="8"/>
      <c r="AS54" s="9"/>
      <c r="AT54" s="19">
        <v>2</v>
      </c>
      <c r="AU54" s="2">
        <v>8</v>
      </c>
      <c r="AV54" s="4"/>
      <c r="AW54" s="4">
        <v>8</v>
      </c>
      <c r="AX54" s="8"/>
      <c r="AY54" s="9"/>
      <c r="AZ54" s="156">
        <f>D54+J54+P54+V54+AB54+AH54+AN54+AT54</f>
        <v>2</v>
      </c>
      <c r="BA54" s="157">
        <f t="shared" si="4"/>
        <v>16</v>
      </c>
      <c r="BB54" s="24"/>
    </row>
    <row r="55" spans="2:54" ht="12.75">
      <c r="B55" s="146" t="s">
        <v>185</v>
      </c>
      <c r="C55" s="185" t="s">
        <v>189</v>
      </c>
      <c r="D55" s="179"/>
      <c r="E55" s="32"/>
      <c r="F55" s="33"/>
      <c r="G55" s="33"/>
      <c r="H55" s="33"/>
      <c r="I55" s="180"/>
      <c r="J55" s="179"/>
      <c r="K55" s="32"/>
      <c r="L55" s="33"/>
      <c r="M55" s="33"/>
      <c r="N55" s="33"/>
      <c r="O55" s="34"/>
      <c r="P55" s="179"/>
      <c r="Q55" s="32"/>
      <c r="R55" s="33"/>
      <c r="S55" s="33"/>
      <c r="T55" s="13"/>
      <c r="U55" s="15"/>
      <c r="V55" s="179"/>
      <c r="W55" s="32"/>
      <c r="X55" s="33"/>
      <c r="Y55" s="33"/>
      <c r="Z55" s="13"/>
      <c r="AA55" s="14"/>
      <c r="AB55" s="20"/>
      <c r="AC55" s="12"/>
      <c r="AD55" s="13"/>
      <c r="AE55" s="13"/>
      <c r="AF55" s="13"/>
      <c r="AG55" s="15"/>
      <c r="AH55" s="20"/>
      <c r="AI55" s="12"/>
      <c r="AJ55" s="13"/>
      <c r="AK55" s="13"/>
      <c r="AL55" s="13"/>
      <c r="AM55" s="14"/>
      <c r="AN55" s="20"/>
      <c r="AO55" s="12"/>
      <c r="AP55" s="13"/>
      <c r="AQ55" s="13"/>
      <c r="AR55" s="13"/>
      <c r="AS55" s="14"/>
      <c r="AT55" s="179">
        <v>1</v>
      </c>
      <c r="AU55" s="32">
        <v>8</v>
      </c>
      <c r="AV55" s="33"/>
      <c r="AW55" s="33"/>
      <c r="AX55" s="13"/>
      <c r="AY55" s="14"/>
      <c r="AZ55" s="156">
        <f>D55+J55+P55+V55+AB55+AH55+AN55+AT55</f>
        <v>1</v>
      </c>
      <c r="BA55" s="157">
        <f>SUM(E55:I55,K55:O55,Q55:U55,W55:AA55,AC55:AG55,AI55:AM55,AO55:AS55,AU55:AY55)</f>
        <v>8</v>
      </c>
      <c r="BB55" s="24"/>
    </row>
    <row r="56" spans="2:54" ht="12.75">
      <c r="B56" s="146" t="s">
        <v>162</v>
      </c>
      <c r="C56" s="131" t="s">
        <v>188</v>
      </c>
      <c r="D56" s="20"/>
      <c r="E56" s="12"/>
      <c r="F56" s="13"/>
      <c r="G56" s="13"/>
      <c r="H56" s="13"/>
      <c r="I56" s="15"/>
      <c r="J56" s="20"/>
      <c r="K56" s="12"/>
      <c r="L56" s="13"/>
      <c r="M56" s="13"/>
      <c r="N56" s="13"/>
      <c r="O56" s="14"/>
      <c r="P56" s="20"/>
      <c r="Q56" s="12"/>
      <c r="R56" s="13"/>
      <c r="S56" s="13"/>
      <c r="T56" s="13"/>
      <c r="U56" s="15"/>
      <c r="V56" s="20"/>
      <c r="W56" s="12"/>
      <c r="X56" s="13"/>
      <c r="Y56" s="13"/>
      <c r="Z56" s="13"/>
      <c r="AA56" s="14"/>
      <c r="AB56" s="20"/>
      <c r="AC56" s="12"/>
      <c r="AD56" s="13"/>
      <c r="AE56" s="13"/>
      <c r="AF56" s="13"/>
      <c r="AG56" s="15"/>
      <c r="AH56" s="20"/>
      <c r="AI56" s="12"/>
      <c r="AJ56" s="13"/>
      <c r="AK56" s="13"/>
      <c r="AL56" s="13"/>
      <c r="AM56" s="14"/>
      <c r="AN56" s="20"/>
      <c r="AO56" s="12"/>
      <c r="AP56" s="13"/>
      <c r="AQ56" s="13"/>
      <c r="AR56" s="13"/>
      <c r="AS56" s="14"/>
      <c r="AT56" s="20">
        <v>1</v>
      </c>
      <c r="AU56" s="12">
        <v>8</v>
      </c>
      <c r="AV56" s="13"/>
      <c r="AW56" s="13">
        <v>8</v>
      </c>
      <c r="AX56" s="13"/>
      <c r="AY56" s="14"/>
      <c r="AZ56" s="156">
        <f t="shared" si="5"/>
        <v>1</v>
      </c>
      <c r="BA56" s="157">
        <f t="shared" si="4"/>
        <v>16</v>
      </c>
      <c r="BB56" s="24"/>
    </row>
    <row r="57" spans="2:54" ht="12.75">
      <c r="B57" s="146" t="s">
        <v>186</v>
      </c>
      <c r="C57" s="183" t="s">
        <v>190</v>
      </c>
      <c r="D57" s="20"/>
      <c r="E57" s="12"/>
      <c r="F57" s="13"/>
      <c r="G57" s="13"/>
      <c r="H57" s="13"/>
      <c r="I57" s="15"/>
      <c r="J57" s="20"/>
      <c r="K57" s="12"/>
      <c r="L57" s="13"/>
      <c r="M57" s="13"/>
      <c r="N57" s="13"/>
      <c r="O57" s="14"/>
      <c r="P57" s="20"/>
      <c r="Q57" s="12"/>
      <c r="R57" s="13"/>
      <c r="S57" s="13"/>
      <c r="T57" s="13"/>
      <c r="U57" s="15"/>
      <c r="V57" s="20"/>
      <c r="W57" s="12"/>
      <c r="X57" s="13"/>
      <c r="Y57" s="13"/>
      <c r="Z57" s="13"/>
      <c r="AA57" s="14"/>
      <c r="AB57" s="20"/>
      <c r="AC57" s="12"/>
      <c r="AD57" s="13"/>
      <c r="AE57" s="13"/>
      <c r="AF57" s="13"/>
      <c r="AG57" s="15"/>
      <c r="AH57" s="20"/>
      <c r="AI57" s="12"/>
      <c r="AJ57" s="13"/>
      <c r="AK57" s="13"/>
      <c r="AL57" s="13"/>
      <c r="AM57" s="14"/>
      <c r="AN57" s="20"/>
      <c r="AO57" s="12"/>
      <c r="AP57" s="13"/>
      <c r="AQ57" s="13"/>
      <c r="AR57" s="13"/>
      <c r="AS57" s="14"/>
      <c r="AT57" s="20">
        <v>1</v>
      </c>
      <c r="AU57" s="12">
        <v>8</v>
      </c>
      <c r="AV57" s="13"/>
      <c r="AW57" s="13"/>
      <c r="AX57" s="13"/>
      <c r="AY57" s="14"/>
      <c r="AZ57" s="156">
        <f>D57+J57+P57+V57+AB57+AH57+AN57+AT57</f>
        <v>1</v>
      </c>
      <c r="BA57" s="157">
        <f>SUM(E57:I57,K57:O57,Q57:U57,W57:AA57,AC57:AG57,AI57:AM57,AO57:AS57,AU57:AY57)</f>
        <v>8</v>
      </c>
      <c r="BB57" s="24"/>
    </row>
    <row r="58" spans="2:54" ht="12.75">
      <c r="B58" s="146" t="s">
        <v>163</v>
      </c>
      <c r="C58" s="131" t="s">
        <v>187</v>
      </c>
      <c r="D58" s="20"/>
      <c r="E58" s="12"/>
      <c r="F58" s="13"/>
      <c r="G58" s="13"/>
      <c r="H58" s="13"/>
      <c r="I58" s="15"/>
      <c r="J58" s="20"/>
      <c r="K58" s="12"/>
      <c r="L58" s="13"/>
      <c r="M58" s="13"/>
      <c r="N58" s="13"/>
      <c r="O58" s="14"/>
      <c r="P58" s="20"/>
      <c r="Q58" s="12"/>
      <c r="R58" s="13"/>
      <c r="S58" s="13"/>
      <c r="T58" s="13"/>
      <c r="U58" s="15"/>
      <c r="V58" s="20"/>
      <c r="W58" s="12"/>
      <c r="X58" s="13"/>
      <c r="Y58" s="13"/>
      <c r="Z58" s="13"/>
      <c r="AA58" s="14"/>
      <c r="AB58" s="20"/>
      <c r="AC58" s="12"/>
      <c r="AD58" s="13"/>
      <c r="AE58" s="13"/>
      <c r="AF58" s="13"/>
      <c r="AG58" s="15"/>
      <c r="AH58" s="20"/>
      <c r="AI58" s="12"/>
      <c r="AJ58" s="13"/>
      <c r="AK58" s="13"/>
      <c r="AL58" s="13"/>
      <c r="AM58" s="14"/>
      <c r="AN58" s="20"/>
      <c r="AO58" s="12"/>
      <c r="AP58" s="13"/>
      <c r="AQ58" s="13"/>
      <c r="AR58" s="13"/>
      <c r="AS58" s="14"/>
      <c r="AT58" s="20">
        <v>1</v>
      </c>
      <c r="AU58" s="12">
        <v>8</v>
      </c>
      <c r="AV58" s="13"/>
      <c r="AW58" s="13">
        <v>8</v>
      </c>
      <c r="AX58" s="13"/>
      <c r="AY58" s="14"/>
      <c r="AZ58" s="156">
        <f>D58+J58+P58+V58+AB58+AH58+AN58+AT58</f>
        <v>1</v>
      </c>
      <c r="BA58" s="157">
        <f t="shared" si="4"/>
        <v>16</v>
      </c>
      <c r="BB58" s="24"/>
    </row>
    <row r="59" spans="2:54" ht="12.75">
      <c r="B59" s="143" t="s">
        <v>164</v>
      </c>
      <c r="C59" s="123" t="s">
        <v>85</v>
      </c>
      <c r="D59" s="20"/>
      <c r="E59" s="12"/>
      <c r="F59" s="13"/>
      <c r="G59" s="13"/>
      <c r="H59" s="13"/>
      <c r="I59" s="15"/>
      <c r="J59" s="20"/>
      <c r="K59" s="12"/>
      <c r="L59" s="13"/>
      <c r="M59" s="13"/>
      <c r="N59" s="13"/>
      <c r="O59" s="14"/>
      <c r="P59" s="20"/>
      <c r="Q59" s="12"/>
      <c r="R59" s="13"/>
      <c r="S59" s="13"/>
      <c r="T59" s="13"/>
      <c r="U59" s="15"/>
      <c r="V59" s="20"/>
      <c r="W59" s="12"/>
      <c r="X59" s="13"/>
      <c r="Y59" s="13"/>
      <c r="Z59" s="13"/>
      <c r="AA59" s="14"/>
      <c r="AB59" s="20"/>
      <c r="AC59" s="12"/>
      <c r="AD59" s="13"/>
      <c r="AE59" s="13"/>
      <c r="AF59" s="13"/>
      <c r="AG59" s="15"/>
      <c r="AH59" s="20"/>
      <c r="AI59" s="12"/>
      <c r="AJ59" s="13"/>
      <c r="AK59" s="13"/>
      <c r="AL59" s="13"/>
      <c r="AM59" s="14"/>
      <c r="AN59" s="20"/>
      <c r="AO59" s="12"/>
      <c r="AP59" s="13"/>
      <c r="AQ59" s="13"/>
      <c r="AR59" s="13"/>
      <c r="AS59" s="14"/>
      <c r="AT59" s="20">
        <v>15</v>
      </c>
      <c r="AU59" s="12"/>
      <c r="AV59" s="13"/>
      <c r="AW59" s="13"/>
      <c r="AX59" s="13">
        <v>45</v>
      </c>
      <c r="AY59" s="14" t="s">
        <v>86</v>
      </c>
      <c r="AZ59" s="152">
        <f>D59+J59+P59+V59+AB59+AH59+AN59+AT59</f>
        <v>15</v>
      </c>
      <c r="BA59" s="153">
        <f t="shared" si="4"/>
        <v>45</v>
      </c>
      <c r="BB59" s="24"/>
    </row>
    <row r="60" spans="1:54" ht="12.75">
      <c r="A60" s="25"/>
      <c r="B60" s="143" t="s">
        <v>131</v>
      </c>
      <c r="C60" s="123" t="s">
        <v>87</v>
      </c>
      <c r="D60" s="20"/>
      <c r="E60" s="12"/>
      <c r="F60" s="13"/>
      <c r="G60" s="13"/>
      <c r="H60" s="13"/>
      <c r="I60" s="15"/>
      <c r="J60" s="20"/>
      <c r="K60" s="12"/>
      <c r="L60" s="13"/>
      <c r="M60" s="13"/>
      <c r="N60" s="13"/>
      <c r="O60" s="14"/>
      <c r="P60" s="20"/>
      <c r="Q60" s="12"/>
      <c r="R60" s="13"/>
      <c r="S60" s="13"/>
      <c r="T60" s="13"/>
      <c r="U60" s="15"/>
      <c r="V60" s="20"/>
      <c r="W60" s="12"/>
      <c r="X60" s="13"/>
      <c r="Y60" s="13"/>
      <c r="Z60" s="13"/>
      <c r="AA60" s="14"/>
      <c r="AB60" s="20"/>
      <c r="AC60" s="12"/>
      <c r="AD60" s="13"/>
      <c r="AE60" s="13"/>
      <c r="AF60" s="13"/>
      <c r="AG60" s="15"/>
      <c r="AH60" s="20"/>
      <c r="AI60" s="12"/>
      <c r="AJ60" s="13"/>
      <c r="AK60" s="13"/>
      <c r="AL60" s="13"/>
      <c r="AM60" s="14"/>
      <c r="AN60" s="20"/>
      <c r="AO60" s="12"/>
      <c r="AP60" s="13"/>
      <c r="AQ60" s="13"/>
      <c r="AR60" s="13"/>
      <c r="AS60" s="14"/>
      <c r="AT60" s="206">
        <v>3</v>
      </c>
      <c r="AU60" s="12"/>
      <c r="AV60" s="13"/>
      <c r="AW60" s="13"/>
      <c r="AX60" s="13"/>
      <c r="AY60" s="14">
        <v>32</v>
      </c>
      <c r="AZ60" s="152">
        <f>D60+J60+P60+V60+AB60+AH60+AN60+AT60</f>
        <v>3</v>
      </c>
      <c r="BA60" s="153">
        <f t="shared" si="4"/>
        <v>32</v>
      </c>
      <c r="BB60" s="24"/>
    </row>
    <row r="61" spans="2:54" ht="13.5" thickBot="1">
      <c r="B61" s="143" t="s">
        <v>132</v>
      </c>
      <c r="C61" s="123" t="s">
        <v>62</v>
      </c>
      <c r="D61" s="20"/>
      <c r="E61" s="12"/>
      <c r="F61" s="13"/>
      <c r="G61" s="13"/>
      <c r="H61" s="13"/>
      <c r="I61" s="15"/>
      <c r="J61" s="20"/>
      <c r="K61" s="12"/>
      <c r="L61" s="13"/>
      <c r="M61" s="13"/>
      <c r="N61" s="13"/>
      <c r="O61" s="14"/>
      <c r="P61" s="20"/>
      <c r="Q61" s="12"/>
      <c r="R61" s="13"/>
      <c r="S61" s="13"/>
      <c r="T61" s="13"/>
      <c r="U61" s="15"/>
      <c r="V61" s="20"/>
      <c r="W61" s="12"/>
      <c r="X61" s="13"/>
      <c r="Y61" s="13"/>
      <c r="Z61" s="13"/>
      <c r="AA61" s="14"/>
      <c r="AB61" s="20"/>
      <c r="AC61" s="12"/>
      <c r="AD61" s="13"/>
      <c r="AE61" s="13"/>
      <c r="AF61" s="13"/>
      <c r="AG61" s="15"/>
      <c r="AH61" s="20">
        <v>6</v>
      </c>
      <c r="AI61" s="260" t="s">
        <v>165</v>
      </c>
      <c r="AJ61" s="261"/>
      <c r="AK61" s="261"/>
      <c r="AL61" s="261"/>
      <c r="AM61" s="262"/>
      <c r="AN61" s="20"/>
      <c r="AO61" s="12"/>
      <c r="AP61" s="13"/>
      <c r="AQ61" s="13"/>
      <c r="AR61" s="13"/>
      <c r="AS61" s="14"/>
      <c r="AT61" s="20"/>
      <c r="AU61" s="12"/>
      <c r="AV61" s="13"/>
      <c r="AW61" s="13"/>
      <c r="AX61" s="13"/>
      <c r="AY61" s="14"/>
      <c r="AZ61" s="152">
        <f>D61+J61+P61+V61+AB61+AH61+AN61+AT61</f>
        <v>6</v>
      </c>
      <c r="BA61" s="153">
        <v>0</v>
      </c>
      <c r="BB61" s="24"/>
    </row>
    <row r="62" spans="2:54" ht="14.25" thickBot="1" thickTop="1">
      <c r="B62" s="144"/>
      <c r="C62" s="57" t="s">
        <v>23</v>
      </c>
      <c r="D62" s="58">
        <f aca="true" t="shared" si="6" ref="D62:AY62">SUM(D9:D61)</f>
        <v>22</v>
      </c>
      <c r="E62" s="44">
        <f t="shared" si="6"/>
        <v>102</v>
      </c>
      <c r="F62" s="44">
        <f t="shared" si="6"/>
        <v>82</v>
      </c>
      <c r="G62" s="44">
        <f t="shared" si="6"/>
        <v>16</v>
      </c>
      <c r="H62" s="44">
        <f t="shared" si="6"/>
        <v>0</v>
      </c>
      <c r="I62" s="59">
        <f t="shared" si="6"/>
        <v>0</v>
      </c>
      <c r="J62" s="44">
        <f t="shared" si="6"/>
        <v>26</v>
      </c>
      <c r="K62" s="44">
        <f t="shared" si="6"/>
        <v>88</v>
      </c>
      <c r="L62" s="44">
        <f t="shared" si="6"/>
        <v>58</v>
      </c>
      <c r="M62" s="44">
        <f t="shared" si="6"/>
        <v>44</v>
      </c>
      <c r="N62" s="44">
        <f t="shared" si="6"/>
        <v>8</v>
      </c>
      <c r="O62" s="59">
        <f t="shared" si="6"/>
        <v>0</v>
      </c>
      <c r="P62" s="44">
        <f t="shared" si="6"/>
        <v>27</v>
      </c>
      <c r="Q62" s="44">
        <f t="shared" si="6"/>
        <v>76</v>
      </c>
      <c r="R62" s="44">
        <f t="shared" si="6"/>
        <v>50</v>
      </c>
      <c r="S62" s="44">
        <f t="shared" si="6"/>
        <v>64</v>
      </c>
      <c r="T62" s="44">
        <f t="shared" si="6"/>
        <v>8</v>
      </c>
      <c r="U62" s="61">
        <f t="shared" si="6"/>
        <v>0</v>
      </c>
      <c r="V62" s="44">
        <f t="shared" si="6"/>
        <v>22</v>
      </c>
      <c r="W62" s="44">
        <f t="shared" si="6"/>
        <v>44</v>
      </c>
      <c r="X62" s="44">
        <f t="shared" si="6"/>
        <v>26</v>
      </c>
      <c r="Y62" s="44">
        <f t="shared" si="6"/>
        <v>80</v>
      </c>
      <c r="Z62" s="44">
        <f t="shared" si="6"/>
        <v>8</v>
      </c>
      <c r="AA62" s="59">
        <f t="shared" si="6"/>
        <v>0</v>
      </c>
      <c r="AB62" s="44">
        <f t="shared" si="6"/>
        <v>16</v>
      </c>
      <c r="AC62" s="44">
        <f t="shared" si="6"/>
        <v>48</v>
      </c>
      <c r="AD62" s="44">
        <f t="shared" si="6"/>
        <v>26</v>
      </c>
      <c r="AE62" s="44">
        <f t="shared" si="6"/>
        <v>56</v>
      </c>
      <c r="AF62" s="44">
        <f t="shared" si="6"/>
        <v>0</v>
      </c>
      <c r="AG62" s="61">
        <f t="shared" si="6"/>
        <v>0</v>
      </c>
      <c r="AH62" s="44">
        <f>SUM(AH9:AH61)-AH14</f>
        <v>24</v>
      </c>
      <c r="AI62" s="44">
        <f>SUM(AI9:AI61)-AI14</f>
        <v>64</v>
      </c>
      <c r="AJ62" s="44">
        <f t="shared" si="6"/>
        <v>0</v>
      </c>
      <c r="AK62" s="44">
        <f t="shared" si="6"/>
        <v>64</v>
      </c>
      <c r="AL62" s="44">
        <f t="shared" si="6"/>
        <v>0</v>
      </c>
      <c r="AM62" s="61">
        <f t="shared" si="6"/>
        <v>8</v>
      </c>
      <c r="AN62" s="44">
        <f>SUM(AN9:AN61)-AN12</f>
        <v>16</v>
      </c>
      <c r="AO62" s="44">
        <f>SUM(AO9:AO61)-AO12</f>
        <v>44</v>
      </c>
      <c r="AP62" s="44">
        <f t="shared" si="6"/>
        <v>0</v>
      </c>
      <c r="AQ62" s="44">
        <f t="shared" si="6"/>
        <v>44</v>
      </c>
      <c r="AR62" s="44">
        <f t="shared" si="6"/>
        <v>12</v>
      </c>
      <c r="AS62" s="126">
        <f t="shared" si="6"/>
        <v>0</v>
      </c>
      <c r="AT62" s="176">
        <f>SUM(AT9:AT61)-AT16-AT54-AT58-AT57</f>
        <v>24</v>
      </c>
      <c r="AU62" s="44">
        <f>SUM(AU9:AU61)-AU16-AU54-AU58-AU57</f>
        <v>40</v>
      </c>
      <c r="AV62" s="44">
        <f t="shared" si="6"/>
        <v>0</v>
      </c>
      <c r="AW62" s="44">
        <f>SUM(AW9:AW61)-AW54-AW58</f>
        <v>16</v>
      </c>
      <c r="AX62" s="44">
        <f t="shared" si="6"/>
        <v>45</v>
      </c>
      <c r="AY62" s="44">
        <f t="shared" si="6"/>
        <v>32</v>
      </c>
      <c r="AZ62" s="41">
        <f>AZ27+AZ17+AZ8</f>
        <v>177</v>
      </c>
      <c r="BA62" s="42">
        <f>BA27+BA17+BA8</f>
        <v>1253</v>
      </c>
      <c r="BB62" s="24"/>
    </row>
    <row r="63" spans="1:58" s="45" customFormat="1" ht="14.25" thickBot="1" thickTop="1">
      <c r="A63"/>
      <c r="B63" s="145"/>
      <c r="C63" s="89" t="s">
        <v>180</v>
      </c>
      <c r="D63" s="46"/>
      <c r="E63" s="243"/>
      <c r="F63" s="243"/>
      <c r="G63" s="243"/>
      <c r="H63" s="243"/>
      <c r="I63" s="244"/>
      <c r="J63" s="47"/>
      <c r="K63" s="243"/>
      <c r="L63" s="243"/>
      <c r="M63" s="243"/>
      <c r="N63" s="243"/>
      <c r="O63" s="243"/>
      <c r="P63" s="47"/>
      <c r="Q63" s="243"/>
      <c r="R63" s="243"/>
      <c r="S63" s="243"/>
      <c r="T63" s="243"/>
      <c r="U63" s="244"/>
      <c r="V63" s="60">
        <f>Moduł_A!V19</f>
        <v>5</v>
      </c>
      <c r="W63" s="243">
        <f>Moduł_A!W19</f>
        <v>40</v>
      </c>
      <c r="X63" s="243"/>
      <c r="Y63" s="243"/>
      <c r="Z63" s="243"/>
      <c r="AA63" s="243"/>
      <c r="AB63" s="47">
        <f>Moduł_A!AB19</f>
        <v>9</v>
      </c>
      <c r="AC63" s="243">
        <f>Moduł_A!AC19</f>
        <v>68</v>
      </c>
      <c r="AD63" s="243"/>
      <c r="AE63" s="243"/>
      <c r="AF63" s="243"/>
      <c r="AG63" s="244"/>
      <c r="AH63" s="62">
        <f>Moduł_A!AH19</f>
        <v>8</v>
      </c>
      <c r="AI63" s="254">
        <f>Moduł_A!AI19</f>
        <v>64</v>
      </c>
      <c r="AJ63" s="254"/>
      <c r="AK63" s="254"/>
      <c r="AL63" s="254"/>
      <c r="AM63" s="258"/>
      <c r="AN63" s="124">
        <f>Moduł_A!AN19</f>
        <v>11</v>
      </c>
      <c r="AO63" s="254">
        <f>Moduł_A!AO19</f>
        <v>100</v>
      </c>
      <c r="AP63" s="254"/>
      <c r="AQ63" s="254"/>
      <c r="AR63" s="254"/>
      <c r="AS63" s="254"/>
      <c r="AT63" s="125"/>
      <c r="AU63" s="254"/>
      <c r="AV63" s="254"/>
      <c r="AW63" s="254"/>
      <c r="AX63" s="254"/>
      <c r="AY63" s="254"/>
      <c r="AZ63" s="91">
        <f>D63+J63+P63+V63+AB63+AH63+AN63+AT63</f>
        <v>33</v>
      </c>
      <c r="BA63" s="90">
        <f>SUM(E63:I63,K63:O63,Q63:U63,W63:AA63,AC63:AG63,AI63:AM63,AO63:AS63,AU63)</f>
        <v>272</v>
      </c>
      <c r="BC63" s="54"/>
      <c r="BD63" s="54"/>
      <c r="BE63" s="54"/>
      <c r="BF63" s="54"/>
    </row>
    <row r="64" spans="2:58" ht="14.25" thickBot="1" thickTop="1">
      <c r="B64" s="181"/>
      <c r="C64" s="115"/>
      <c r="D64" s="17"/>
      <c r="E64" s="241"/>
      <c r="F64" s="241"/>
      <c r="G64" s="241"/>
      <c r="H64" s="241"/>
      <c r="I64" s="242"/>
      <c r="J64" s="49"/>
      <c r="K64" s="241"/>
      <c r="L64" s="241"/>
      <c r="M64" s="241"/>
      <c r="N64" s="241"/>
      <c r="O64" s="241"/>
      <c r="P64" s="49"/>
      <c r="Q64" s="241"/>
      <c r="R64" s="241"/>
      <c r="S64" s="241"/>
      <c r="T64" s="241"/>
      <c r="U64" s="242"/>
      <c r="V64" s="49"/>
      <c r="W64" s="241"/>
      <c r="X64" s="241"/>
      <c r="Y64" s="241"/>
      <c r="Z64" s="241"/>
      <c r="AA64" s="241"/>
      <c r="AB64" s="49"/>
      <c r="AC64" s="241"/>
      <c r="AD64" s="241"/>
      <c r="AE64" s="241"/>
      <c r="AF64" s="241"/>
      <c r="AG64" s="242"/>
      <c r="AH64" s="49"/>
      <c r="AI64" s="241"/>
      <c r="AJ64" s="241"/>
      <c r="AK64" s="241"/>
      <c r="AL64" s="241"/>
      <c r="AM64" s="241"/>
      <c r="AN64" s="56" t="s">
        <v>86</v>
      </c>
      <c r="AO64" s="259" t="s">
        <v>86</v>
      </c>
      <c r="AP64" s="259"/>
      <c r="AQ64" s="259"/>
      <c r="AR64" s="259"/>
      <c r="AS64" s="259"/>
      <c r="AT64" s="56" t="s">
        <v>86</v>
      </c>
      <c r="AU64" s="259" t="s">
        <v>86</v>
      </c>
      <c r="AV64" s="259"/>
      <c r="AW64" s="259"/>
      <c r="AX64" s="259"/>
      <c r="AY64" s="259"/>
      <c r="AZ64" s="41" t="s">
        <v>86</v>
      </c>
      <c r="BA64" s="197" t="s">
        <v>86</v>
      </c>
      <c r="BB64" s="24"/>
      <c r="BC64" s="22"/>
      <c r="BD64" s="22"/>
      <c r="BE64" s="22"/>
      <c r="BF64" s="22"/>
    </row>
    <row r="65" spans="2:58" ht="14.25" thickBot="1" thickTop="1">
      <c r="B65" s="252" t="s">
        <v>21</v>
      </c>
      <c r="C65" s="253"/>
      <c r="D65" s="48">
        <f>SUM(D62:D64)</f>
        <v>22</v>
      </c>
      <c r="E65" s="245">
        <f>SUM(E62:I62:E63:E64)</f>
        <v>200</v>
      </c>
      <c r="F65" s="245"/>
      <c r="G65" s="245"/>
      <c r="H65" s="245"/>
      <c r="I65" s="249"/>
      <c r="J65" s="48">
        <f>SUM(J62:J64)</f>
        <v>26</v>
      </c>
      <c r="K65" s="245">
        <f>SUM(K62:O62:K63:K64)</f>
        <v>198</v>
      </c>
      <c r="L65" s="245"/>
      <c r="M65" s="245"/>
      <c r="N65" s="245"/>
      <c r="O65" s="245"/>
      <c r="P65" s="48">
        <f>SUM(P62:P64)</f>
        <v>27</v>
      </c>
      <c r="Q65" s="245">
        <f>SUM(Q62:U62:Q63:Q64)</f>
        <v>198</v>
      </c>
      <c r="R65" s="245"/>
      <c r="S65" s="245"/>
      <c r="T65" s="245"/>
      <c r="U65" s="249"/>
      <c r="V65" s="48">
        <f>SUM(V62:V63)</f>
        <v>27</v>
      </c>
      <c r="W65" s="245">
        <f>SUM(W62:AA62:W63)</f>
        <v>198</v>
      </c>
      <c r="X65" s="245"/>
      <c r="Y65" s="245"/>
      <c r="Z65" s="245"/>
      <c r="AA65" s="245"/>
      <c r="AB65" s="48">
        <f>SUM(AB62:AB64)</f>
        <v>25</v>
      </c>
      <c r="AC65" s="245">
        <f>SUM(AC62:AG62:AC63:AG64)</f>
        <v>198</v>
      </c>
      <c r="AD65" s="245"/>
      <c r="AE65" s="245"/>
      <c r="AF65" s="245"/>
      <c r="AG65" s="249"/>
      <c r="AH65" s="48">
        <f>SUM(AH62:AH64)</f>
        <v>32</v>
      </c>
      <c r="AI65" s="245">
        <f>SUM(AI62:AM62,AI63:AI64)</f>
        <v>200</v>
      </c>
      <c r="AJ65" s="245"/>
      <c r="AK65" s="245"/>
      <c r="AL65" s="245"/>
      <c r="AM65" s="245"/>
      <c r="AN65" s="48">
        <f>SUM(AN62:AN64)</f>
        <v>27</v>
      </c>
      <c r="AO65" s="245">
        <f>SUM(AO62:AS62,AO63:AO64)</f>
        <v>200</v>
      </c>
      <c r="AP65" s="245"/>
      <c r="AQ65" s="245"/>
      <c r="AR65" s="245"/>
      <c r="AS65" s="245"/>
      <c r="AT65" s="48">
        <f>SUM(AT62:AT64)</f>
        <v>24</v>
      </c>
      <c r="AU65" s="245">
        <f>SUM(AU62:AY62,AU63:AU64)</f>
        <v>133</v>
      </c>
      <c r="AV65" s="245"/>
      <c r="AW65" s="245"/>
      <c r="AX65" s="245"/>
      <c r="AY65" s="245"/>
      <c r="AZ65" s="41">
        <f>D65+J65+P65+V65+AB65+AH65+AN65+AT65</f>
        <v>210</v>
      </c>
      <c r="BA65" s="42">
        <f>SUM(BA62:BA64)</f>
        <v>1525</v>
      </c>
      <c r="BB65" s="24"/>
      <c r="BC65" s="22"/>
      <c r="BD65" s="22"/>
      <c r="BE65" s="22"/>
      <c r="BF65" s="22"/>
    </row>
    <row r="66" spans="1:58" s="50" customFormat="1" ht="14.25" thickBot="1" thickTop="1">
      <c r="A66"/>
      <c r="B66" s="250" t="s">
        <v>17</v>
      </c>
      <c r="C66" s="251"/>
      <c r="D66" s="246">
        <v>2</v>
      </c>
      <c r="E66" s="247"/>
      <c r="F66" s="247"/>
      <c r="G66" s="247"/>
      <c r="H66" s="247"/>
      <c r="I66" s="248"/>
      <c r="J66" s="246">
        <v>2</v>
      </c>
      <c r="K66" s="247"/>
      <c r="L66" s="247"/>
      <c r="M66" s="247"/>
      <c r="N66" s="247"/>
      <c r="O66" s="248"/>
      <c r="P66" s="246">
        <v>1</v>
      </c>
      <c r="Q66" s="247"/>
      <c r="R66" s="247"/>
      <c r="S66" s="247"/>
      <c r="T66" s="247"/>
      <c r="U66" s="248"/>
      <c r="V66" s="246">
        <v>2</v>
      </c>
      <c r="W66" s="247"/>
      <c r="X66" s="247"/>
      <c r="Y66" s="247"/>
      <c r="Z66" s="247"/>
      <c r="AA66" s="248"/>
      <c r="AB66" s="246">
        <v>3</v>
      </c>
      <c r="AC66" s="247"/>
      <c r="AD66" s="247"/>
      <c r="AE66" s="247"/>
      <c r="AF66" s="247"/>
      <c r="AG66" s="248"/>
      <c r="AH66" s="246">
        <v>1</v>
      </c>
      <c r="AI66" s="247"/>
      <c r="AJ66" s="247"/>
      <c r="AK66" s="247"/>
      <c r="AL66" s="247"/>
      <c r="AM66" s="248"/>
      <c r="AN66" s="246">
        <v>2</v>
      </c>
      <c r="AO66" s="247"/>
      <c r="AP66" s="247"/>
      <c r="AQ66" s="247"/>
      <c r="AR66" s="247"/>
      <c r="AS66" s="248"/>
      <c r="AT66" s="246">
        <v>0</v>
      </c>
      <c r="AU66" s="247"/>
      <c r="AV66" s="247"/>
      <c r="AW66" s="247"/>
      <c r="AX66" s="247"/>
      <c r="AY66" s="248"/>
      <c r="AZ66" s="277">
        <f>SUM(D66:AY66)</f>
        <v>13</v>
      </c>
      <c r="BA66" s="278"/>
      <c r="BC66" s="51"/>
      <c r="BD66" s="51"/>
      <c r="BE66" s="51"/>
      <c r="BF66" s="51"/>
    </row>
    <row r="67" spans="1:58" s="43" customFormat="1" ht="13.5" thickBot="1">
      <c r="A67"/>
      <c r="B67" s="134"/>
      <c r="C67" s="25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C67" s="55"/>
      <c r="BD67" s="55"/>
      <c r="BE67" s="55"/>
      <c r="BF67" s="55"/>
    </row>
    <row r="68" spans="1:33" s="43" customFormat="1" ht="13.5" thickBot="1">
      <c r="A68"/>
      <c r="B68" s="135"/>
      <c r="C68" s="25"/>
      <c r="D68" s="25"/>
      <c r="E68" s="78"/>
      <c r="F68" s="79"/>
      <c r="G68" s="79"/>
      <c r="H68" s="79"/>
      <c r="I68" s="80"/>
      <c r="J68" s="25" t="s">
        <v>72</v>
      </c>
      <c r="K68" s="25"/>
      <c r="L68" s="25"/>
      <c r="M68" s="25"/>
      <c r="N68" s="109"/>
      <c r="O68" s="130"/>
      <c r="P68" s="275"/>
      <c r="Q68" s="276"/>
      <c r="R68" s="110"/>
      <c r="S68" s="111" t="s">
        <v>71</v>
      </c>
      <c r="T68" s="25"/>
      <c r="U68" s="25"/>
      <c r="V68" s="25"/>
      <c r="W68" s="25"/>
      <c r="X68" s="25"/>
      <c r="Y68" s="25"/>
      <c r="Z68" s="25"/>
      <c r="AA68" s="25"/>
      <c r="AB68" s="25"/>
      <c r="AD68" s="55"/>
      <c r="AE68" s="55"/>
      <c r="AF68" s="55"/>
      <c r="AG68" s="55"/>
    </row>
    <row r="69" ht="12.75">
      <c r="C69"/>
    </row>
    <row r="70" spans="2:53" ht="12.75">
      <c r="B70" s="136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6" ht="12.75">
      <c r="B71" s="136"/>
      <c r="F71" s="127"/>
    </row>
    <row r="72" ht="12.75">
      <c r="B72" s="136"/>
    </row>
    <row r="73" ht="12.75">
      <c r="B73" s="136"/>
    </row>
    <row r="74" ht="12.75">
      <c r="B74" s="136"/>
    </row>
    <row r="75" ht="12.75">
      <c r="B75" s="136"/>
    </row>
    <row r="76" ht="12.75">
      <c r="B76" s="136"/>
    </row>
    <row r="77" ht="12.75">
      <c r="B77" s="136"/>
    </row>
    <row r="78" ht="12.75">
      <c r="B78" s="136"/>
    </row>
    <row r="79" ht="12.75">
      <c r="B79" s="136"/>
    </row>
    <row r="80" ht="12.75">
      <c r="B80" s="136"/>
    </row>
    <row r="81" ht="12.75">
      <c r="B81" s="136"/>
    </row>
    <row r="82" ht="12.75">
      <c r="B82" s="136"/>
    </row>
    <row r="83" ht="12.75">
      <c r="B83" s="136"/>
    </row>
    <row r="84" ht="12.75">
      <c r="B84" s="136"/>
    </row>
    <row r="85" ht="12.75">
      <c r="B85" s="136"/>
    </row>
    <row r="86" ht="12.75">
      <c r="B86" s="136"/>
    </row>
    <row r="87" ht="12.75">
      <c r="B87" s="136"/>
    </row>
    <row r="88" ht="12.75">
      <c r="B88" s="136"/>
    </row>
    <row r="89" ht="12.75"/>
  </sheetData>
  <sheetProtection/>
  <mergeCells count="54">
    <mergeCell ref="P68:Q68"/>
    <mergeCell ref="AZ66:BA66"/>
    <mergeCell ref="AN66:AS66"/>
    <mergeCell ref="AH66:AM66"/>
    <mergeCell ref="AB66:AG66"/>
    <mergeCell ref="AO65:AS65"/>
    <mergeCell ref="V66:AA66"/>
    <mergeCell ref="AI65:AM65"/>
    <mergeCell ref="AC65:AG65"/>
    <mergeCell ref="W65:AA65"/>
    <mergeCell ref="AT66:AY66"/>
    <mergeCell ref="AO64:AS64"/>
    <mergeCell ref="AC64:AG64"/>
    <mergeCell ref="B2:BA2"/>
    <mergeCell ref="E8:AS8"/>
    <mergeCell ref="E17:AS17"/>
    <mergeCell ref="AZ5:BA5"/>
    <mergeCell ref="AZ6:BA6"/>
    <mergeCell ref="D6:I6"/>
    <mergeCell ref="B3:BA3"/>
    <mergeCell ref="B4:BA4"/>
    <mergeCell ref="AN6:AS6"/>
    <mergeCell ref="P6:U6"/>
    <mergeCell ref="V6:AA6"/>
    <mergeCell ref="D5:AY5"/>
    <mergeCell ref="AH6:AM6"/>
    <mergeCell ref="AB6:AG6"/>
    <mergeCell ref="J6:O6"/>
    <mergeCell ref="Q63:U63"/>
    <mergeCell ref="AU65:AY65"/>
    <mergeCell ref="AO63:AS63"/>
    <mergeCell ref="AT6:AY6"/>
    <mergeCell ref="AU63:AY63"/>
    <mergeCell ref="AI63:AM63"/>
    <mergeCell ref="AU64:AY64"/>
    <mergeCell ref="E27:AS27"/>
    <mergeCell ref="W63:AA63"/>
    <mergeCell ref="AI61:AM61"/>
    <mergeCell ref="B66:C66"/>
    <mergeCell ref="D66:I66"/>
    <mergeCell ref="J66:O66"/>
    <mergeCell ref="E65:I65"/>
    <mergeCell ref="E64:I64"/>
    <mergeCell ref="B65:C65"/>
    <mergeCell ref="AI64:AM64"/>
    <mergeCell ref="Q64:U64"/>
    <mergeCell ref="AC63:AG63"/>
    <mergeCell ref="K65:O65"/>
    <mergeCell ref="E63:I63"/>
    <mergeCell ref="P66:U66"/>
    <mergeCell ref="Q65:U65"/>
    <mergeCell ref="K64:O64"/>
    <mergeCell ref="W64:AA64"/>
    <mergeCell ref="K63:O63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2" r:id="rId1"/>
  <headerFooter alignWithMargins="0">
    <oddHeader>&amp;L&amp;"Arial CE,Pogrubiony"&amp;11Politechnika Śląska&amp;R&amp;"Arial CE,Pogrubiony"&amp;11Wydział Elektryczny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S39"/>
  <sheetViews>
    <sheetView zoomScale="70" zoomScaleNormal="70" zoomScalePageLayoutView="0" workbookViewId="0" topLeftCell="A1">
      <selection activeCell="AB46" sqref="AB46"/>
    </sheetView>
  </sheetViews>
  <sheetFormatPr defaultColWidth="8.875" defaultRowHeight="12.75"/>
  <cols>
    <col min="1" max="1" width="6.875" style="63" bestFit="1" customWidth="1"/>
    <col min="2" max="2" width="9.875" style="114" customWidth="1"/>
    <col min="3" max="3" width="47.75390625" style="25" bestFit="1" customWidth="1"/>
    <col min="4" max="4" width="5.25390625" style="25" customWidth="1"/>
    <col min="5" max="28" width="3.875" style="25" customWidth="1"/>
    <col min="29" max="29" width="4.25390625" style="25" customWidth="1"/>
    <col min="30" max="51" width="3.875" style="25" customWidth="1"/>
    <col min="52" max="52" width="4.75390625" style="25" customWidth="1"/>
    <col min="53" max="53" width="6.125" style="25" customWidth="1"/>
    <col min="54" max="54" width="3.125" style="25" customWidth="1"/>
    <col min="55" max="55" width="14.625" style="82" customWidth="1"/>
    <col min="56" max="16384" width="8.875" style="25" customWidth="1"/>
  </cols>
  <sheetData>
    <row r="2" spans="2:55" ht="15">
      <c r="B2" s="267" t="str">
        <f>Informatyka_inż!B2</f>
        <v> Kierunek Informatyka, studia niestacjonarne I stopnia. Obowiązuje od roku akademickiego 2016/2017 zatwierdzony uchwałą Rady Wydziału 26.04.2016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4"/>
      <c r="BC2" s="83"/>
    </row>
    <row r="3" spans="2:55" ht="12.75">
      <c r="B3" s="274" t="s">
        <v>192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4"/>
      <c r="BC3" s="83"/>
    </row>
    <row r="4" spans="2:72" ht="13.5" thickBot="1">
      <c r="B4" s="263" t="s">
        <v>166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7"/>
      <c r="AW4" s="84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</row>
    <row r="5" spans="1:58" ht="13.5" thickBot="1">
      <c r="A5" s="286"/>
      <c r="B5" s="168"/>
      <c r="C5" s="28"/>
      <c r="D5" s="268" t="s">
        <v>14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69"/>
      <c r="AT5" s="118"/>
      <c r="AU5" s="118"/>
      <c r="AV5" s="118"/>
      <c r="AW5" s="118"/>
      <c r="AX5" s="118"/>
      <c r="AY5" s="118"/>
      <c r="AZ5" s="268" t="s">
        <v>15</v>
      </c>
      <c r="BA5" s="269"/>
      <c r="BB5" s="24"/>
      <c r="BC5" s="280"/>
      <c r="BD5" s="281"/>
      <c r="BE5" s="280"/>
      <c r="BF5" s="281"/>
    </row>
    <row r="6" spans="1:58" ht="12.75">
      <c r="A6" s="286"/>
      <c r="B6" s="169" t="s">
        <v>91</v>
      </c>
      <c r="C6" s="30" t="s">
        <v>18</v>
      </c>
      <c r="D6" s="255" t="s">
        <v>5</v>
      </c>
      <c r="E6" s="272"/>
      <c r="F6" s="272"/>
      <c r="G6" s="272"/>
      <c r="H6" s="272"/>
      <c r="I6" s="273"/>
      <c r="J6" s="255" t="s">
        <v>6</v>
      </c>
      <c r="K6" s="256"/>
      <c r="L6" s="256"/>
      <c r="M6" s="256"/>
      <c r="N6" s="256"/>
      <c r="O6" s="257"/>
      <c r="P6" s="255" t="s">
        <v>7</v>
      </c>
      <c r="Q6" s="256"/>
      <c r="R6" s="256"/>
      <c r="S6" s="256"/>
      <c r="T6" s="256"/>
      <c r="U6" s="257"/>
      <c r="V6" s="255" t="s">
        <v>8</v>
      </c>
      <c r="W6" s="256"/>
      <c r="X6" s="256"/>
      <c r="Y6" s="256"/>
      <c r="Z6" s="256"/>
      <c r="AA6" s="257"/>
      <c r="AB6" s="255" t="s">
        <v>9</v>
      </c>
      <c r="AC6" s="256"/>
      <c r="AD6" s="256"/>
      <c r="AE6" s="256"/>
      <c r="AF6" s="256"/>
      <c r="AG6" s="257"/>
      <c r="AH6" s="255" t="s">
        <v>10</v>
      </c>
      <c r="AI6" s="256"/>
      <c r="AJ6" s="256"/>
      <c r="AK6" s="256"/>
      <c r="AL6" s="256"/>
      <c r="AM6" s="257"/>
      <c r="AN6" s="255" t="s">
        <v>11</v>
      </c>
      <c r="AO6" s="256"/>
      <c r="AP6" s="256"/>
      <c r="AQ6" s="256"/>
      <c r="AR6" s="256"/>
      <c r="AS6" s="257"/>
      <c r="AT6" s="255" t="s">
        <v>88</v>
      </c>
      <c r="AU6" s="256"/>
      <c r="AV6" s="256"/>
      <c r="AW6" s="256"/>
      <c r="AX6" s="256"/>
      <c r="AY6" s="257"/>
      <c r="AZ6" s="270" t="s">
        <v>16</v>
      </c>
      <c r="BA6" s="271"/>
      <c r="BB6" s="24"/>
      <c r="BC6" s="81"/>
      <c r="BD6" s="81"/>
      <c r="BE6" s="81"/>
      <c r="BF6" s="81"/>
    </row>
    <row r="7" spans="1:97" s="22" customFormat="1" ht="13.5" thickBot="1">
      <c r="A7" s="286"/>
      <c r="B7" s="169"/>
      <c r="C7" s="29"/>
      <c r="D7" s="31" t="s">
        <v>19</v>
      </c>
      <c r="E7" s="32" t="s">
        <v>0</v>
      </c>
      <c r="F7" s="33" t="s">
        <v>1</v>
      </c>
      <c r="G7" s="33" t="s">
        <v>2</v>
      </c>
      <c r="H7" s="33" t="s">
        <v>3</v>
      </c>
      <c r="I7" s="34" t="s">
        <v>4</v>
      </c>
      <c r="J7" s="31" t="s">
        <v>19</v>
      </c>
      <c r="K7" s="35" t="s">
        <v>0</v>
      </c>
      <c r="L7" s="36" t="s">
        <v>1</v>
      </c>
      <c r="M7" s="36" t="s">
        <v>2</v>
      </c>
      <c r="N7" s="36" t="s">
        <v>3</v>
      </c>
      <c r="O7" s="37" t="s">
        <v>4</v>
      </c>
      <c r="P7" s="31" t="s">
        <v>19</v>
      </c>
      <c r="Q7" s="32" t="s">
        <v>0</v>
      </c>
      <c r="R7" s="33" t="s">
        <v>1</v>
      </c>
      <c r="S7" s="33" t="s">
        <v>2</v>
      </c>
      <c r="T7" s="33" t="s">
        <v>3</v>
      </c>
      <c r="U7" s="34" t="s">
        <v>4</v>
      </c>
      <c r="V7" s="31" t="s">
        <v>19</v>
      </c>
      <c r="W7" s="35" t="s">
        <v>0</v>
      </c>
      <c r="X7" s="36" t="s">
        <v>1</v>
      </c>
      <c r="Y7" s="36" t="s">
        <v>2</v>
      </c>
      <c r="Z7" s="36" t="s">
        <v>3</v>
      </c>
      <c r="AA7" s="37" t="s">
        <v>4</v>
      </c>
      <c r="AB7" s="31" t="s">
        <v>19</v>
      </c>
      <c r="AC7" s="32" t="s">
        <v>0</v>
      </c>
      <c r="AD7" s="33" t="s">
        <v>1</v>
      </c>
      <c r="AE7" s="33" t="s">
        <v>2</v>
      </c>
      <c r="AF7" s="33" t="s">
        <v>3</v>
      </c>
      <c r="AG7" s="34" t="s">
        <v>4</v>
      </c>
      <c r="AH7" s="31" t="s">
        <v>19</v>
      </c>
      <c r="AI7" s="35" t="s">
        <v>0</v>
      </c>
      <c r="AJ7" s="36" t="s">
        <v>1</v>
      </c>
      <c r="AK7" s="36" t="s">
        <v>2</v>
      </c>
      <c r="AL7" s="36" t="s">
        <v>3</v>
      </c>
      <c r="AM7" s="37" t="s">
        <v>4</v>
      </c>
      <c r="AN7" s="31" t="s">
        <v>19</v>
      </c>
      <c r="AO7" s="32" t="s">
        <v>0</v>
      </c>
      <c r="AP7" s="33" t="s">
        <v>1</v>
      </c>
      <c r="AQ7" s="33" t="s">
        <v>2</v>
      </c>
      <c r="AR7" s="33" t="s">
        <v>3</v>
      </c>
      <c r="AS7" s="34" t="s">
        <v>4</v>
      </c>
      <c r="AT7" s="31" t="s">
        <v>19</v>
      </c>
      <c r="AU7" s="32" t="s">
        <v>0</v>
      </c>
      <c r="AV7" s="33" t="s">
        <v>1</v>
      </c>
      <c r="AW7" s="33" t="s">
        <v>2</v>
      </c>
      <c r="AX7" s="33" t="s">
        <v>3</v>
      </c>
      <c r="AY7" s="34" t="s">
        <v>4</v>
      </c>
      <c r="AZ7" s="38" t="s">
        <v>19</v>
      </c>
      <c r="BA7" s="39" t="s">
        <v>20</v>
      </c>
      <c r="BB7" s="24"/>
      <c r="BC7" s="63"/>
      <c r="BD7" s="63"/>
      <c r="BE7" s="63"/>
      <c r="BF7" s="63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</row>
    <row r="8" spans="2:91" ht="12" customHeight="1" thickBot="1" thickTop="1">
      <c r="B8" s="170" t="s">
        <v>7</v>
      </c>
      <c r="C8" s="40" t="s">
        <v>34</v>
      </c>
      <c r="D8" s="18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119"/>
      <c r="AU8" s="119"/>
      <c r="AV8" s="119"/>
      <c r="AW8" s="119"/>
      <c r="AX8" s="119"/>
      <c r="AY8" s="119"/>
      <c r="AZ8" s="200">
        <f>SUM(AZ9:AZ17)</f>
        <v>33</v>
      </c>
      <c r="BA8" s="201">
        <f>SUM(BA9:BA17)</f>
        <v>272</v>
      </c>
      <c r="BB8" s="24"/>
      <c r="BC8"/>
      <c r="BD8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</row>
    <row r="9" spans="1:56" s="22" customFormat="1" ht="12" customHeight="1" thickTop="1">
      <c r="A9" s="63"/>
      <c r="B9" s="192" t="s">
        <v>134</v>
      </c>
      <c r="C9" s="187" t="s">
        <v>66</v>
      </c>
      <c r="D9" s="3"/>
      <c r="E9" s="2"/>
      <c r="F9" s="4"/>
      <c r="G9" s="4"/>
      <c r="H9" s="4"/>
      <c r="I9" s="6"/>
      <c r="J9" s="3"/>
      <c r="K9" s="2"/>
      <c r="L9" s="4"/>
      <c r="M9" s="4"/>
      <c r="N9" s="4"/>
      <c r="O9" s="5"/>
      <c r="P9" s="3"/>
      <c r="Q9" s="2"/>
      <c r="R9" s="4"/>
      <c r="S9" s="4"/>
      <c r="T9" s="4"/>
      <c r="U9" s="6"/>
      <c r="V9" s="3"/>
      <c r="W9" s="2"/>
      <c r="X9" s="4"/>
      <c r="Y9" s="4"/>
      <c r="Z9" s="4"/>
      <c r="AA9" s="5"/>
      <c r="AB9" s="3">
        <v>5</v>
      </c>
      <c r="AC9" s="2">
        <v>16</v>
      </c>
      <c r="AD9" s="4"/>
      <c r="AE9" s="4">
        <v>16</v>
      </c>
      <c r="AF9" s="4">
        <v>8</v>
      </c>
      <c r="AG9" s="6"/>
      <c r="AH9" s="3"/>
      <c r="AI9" s="2"/>
      <c r="AJ9" s="4"/>
      <c r="AK9" s="4"/>
      <c r="AL9" s="4"/>
      <c r="AM9" s="5"/>
      <c r="AN9" s="3"/>
      <c r="AO9" s="2"/>
      <c r="AP9" s="4"/>
      <c r="AQ9" s="4"/>
      <c r="AR9" s="4"/>
      <c r="AS9" s="5"/>
      <c r="AT9" s="3"/>
      <c r="AU9" s="2"/>
      <c r="AV9" s="4"/>
      <c r="AW9" s="4"/>
      <c r="AX9" s="4"/>
      <c r="AY9" s="5"/>
      <c r="AZ9" s="198">
        <f>D9+J9+P9+V9+AB9+AH9+AN9+AT9</f>
        <v>5</v>
      </c>
      <c r="BA9" s="199">
        <f>SUM(E9:I9,K9:O9,Q9:U9,W9:AA9,AC9:AG9,AI9:AM9,AO9:AS9,AU9:AY9)</f>
        <v>40</v>
      </c>
      <c r="BB9" s="27"/>
      <c r="BC9"/>
      <c r="BD9"/>
    </row>
    <row r="10" spans="2:91" ht="12" customHeight="1">
      <c r="B10" s="193" t="s">
        <v>135</v>
      </c>
      <c r="C10" s="182" t="s">
        <v>68</v>
      </c>
      <c r="D10" s="7"/>
      <c r="E10" s="1"/>
      <c r="F10" s="8"/>
      <c r="G10" s="8"/>
      <c r="H10" s="8"/>
      <c r="I10" s="10"/>
      <c r="J10" s="7"/>
      <c r="K10" s="1"/>
      <c r="L10" s="8"/>
      <c r="M10" s="8"/>
      <c r="N10" s="8"/>
      <c r="O10" s="9"/>
      <c r="P10" s="7"/>
      <c r="Q10" s="1"/>
      <c r="R10" s="8"/>
      <c r="S10" s="8"/>
      <c r="T10" s="8"/>
      <c r="U10" s="10"/>
      <c r="V10" s="7">
        <v>5</v>
      </c>
      <c r="W10" s="1">
        <v>16</v>
      </c>
      <c r="X10" s="8"/>
      <c r="Y10" s="8">
        <v>16</v>
      </c>
      <c r="Z10" s="8">
        <v>8</v>
      </c>
      <c r="AA10" s="9"/>
      <c r="AB10" s="7"/>
      <c r="AC10" s="1"/>
      <c r="AD10" s="8"/>
      <c r="AE10" s="8"/>
      <c r="AF10" s="8"/>
      <c r="AG10" s="10"/>
      <c r="AH10" s="7"/>
      <c r="AI10" s="1"/>
      <c r="AJ10" s="8"/>
      <c r="AK10" s="8"/>
      <c r="AL10" s="8"/>
      <c r="AM10" s="9"/>
      <c r="AN10" s="7"/>
      <c r="AO10" s="1"/>
      <c r="AP10" s="8"/>
      <c r="AQ10" s="8"/>
      <c r="AR10" s="8"/>
      <c r="AS10" s="9"/>
      <c r="AT10" s="7"/>
      <c r="AU10" s="1"/>
      <c r="AV10" s="8"/>
      <c r="AW10" s="8"/>
      <c r="AX10" s="8"/>
      <c r="AY10" s="9"/>
      <c r="AZ10" s="198">
        <f aca="true" t="shared" si="0" ref="AZ10:AZ17">D10+J10+P10+V10+AB10+AH10+AN10+AT10</f>
        <v>5</v>
      </c>
      <c r="BA10" s="199">
        <f aca="true" t="shared" si="1" ref="BA10:BA17">SUM(E10:I10,K10:O10,Q10:U10,W10:AA10,AC10:AG10,AI10:AM10,AO10:AS10,AU10:AY10)</f>
        <v>40</v>
      </c>
      <c r="BB10" s="24"/>
      <c r="BC10"/>
      <c r="BD10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</row>
    <row r="11" spans="2:91" ht="12" customHeight="1">
      <c r="B11" s="194" t="s">
        <v>136</v>
      </c>
      <c r="C11" s="195" t="s">
        <v>67</v>
      </c>
      <c r="D11" s="7"/>
      <c r="E11" s="1"/>
      <c r="F11" s="8"/>
      <c r="G11" s="8"/>
      <c r="H11" s="8"/>
      <c r="I11" s="10"/>
      <c r="J11" s="7"/>
      <c r="K11" s="1"/>
      <c r="L11" s="8"/>
      <c r="M11" s="8"/>
      <c r="N11" s="8"/>
      <c r="O11" s="9"/>
      <c r="P11" s="7"/>
      <c r="Q11" s="1"/>
      <c r="R11" s="8"/>
      <c r="S11" s="8"/>
      <c r="T11" s="8"/>
      <c r="U11" s="10"/>
      <c r="V11" s="7"/>
      <c r="W11" s="1"/>
      <c r="X11" s="8"/>
      <c r="Y11" s="8"/>
      <c r="Z11" s="8"/>
      <c r="AA11" s="9"/>
      <c r="AB11" s="7">
        <v>4</v>
      </c>
      <c r="AC11" s="70">
        <v>12</v>
      </c>
      <c r="AD11" s="71"/>
      <c r="AE11" s="71">
        <v>16</v>
      </c>
      <c r="AF11" s="71"/>
      <c r="AG11" s="72"/>
      <c r="AH11" s="7"/>
      <c r="AI11" s="1"/>
      <c r="AJ11" s="8"/>
      <c r="AK11" s="8"/>
      <c r="AL11" s="8"/>
      <c r="AM11" s="9"/>
      <c r="AN11" s="7"/>
      <c r="AO11" s="1"/>
      <c r="AP11" s="8"/>
      <c r="AQ11" s="8"/>
      <c r="AR11" s="8"/>
      <c r="AS11" s="9"/>
      <c r="AT11" s="7"/>
      <c r="AU11" s="1"/>
      <c r="AV11" s="8"/>
      <c r="AW11" s="8"/>
      <c r="AX11" s="8"/>
      <c r="AY11" s="9"/>
      <c r="AZ11" s="198">
        <f t="shared" si="0"/>
        <v>4</v>
      </c>
      <c r="BA11" s="199">
        <f t="shared" si="1"/>
        <v>28</v>
      </c>
      <c r="BB11" s="24"/>
      <c r="BC11"/>
      <c r="BD11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</row>
    <row r="12" spans="2:56" ht="12" customHeight="1">
      <c r="B12" s="193" t="s">
        <v>137</v>
      </c>
      <c r="C12" s="190" t="s">
        <v>61</v>
      </c>
      <c r="D12" s="7"/>
      <c r="E12" s="1"/>
      <c r="F12" s="8"/>
      <c r="G12" s="8"/>
      <c r="H12" s="8"/>
      <c r="I12" s="10"/>
      <c r="J12" s="7"/>
      <c r="K12" s="1"/>
      <c r="L12" s="8"/>
      <c r="M12" s="8"/>
      <c r="N12" s="8"/>
      <c r="O12" s="9"/>
      <c r="P12" s="7"/>
      <c r="Q12" s="1"/>
      <c r="R12" s="8"/>
      <c r="S12" s="8"/>
      <c r="T12" s="8"/>
      <c r="U12" s="10"/>
      <c r="V12" s="7"/>
      <c r="W12" s="1"/>
      <c r="X12" s="8"/>
      <c r="Y12" s="8"/>
      <c r="Z12" s="8"/>
      <c r="AA12" s="9"/>
      <c r="AB12" s="7"/>
      <c r="AC12" s="1"/>
      <c r="AD12" s="8"/>
      <c r="AE12" s="8"/>
      <c r="AF12" s="8"/>
      <c r="AG12" s="10"/>
      <c r="AH12" s="7">
        <v>4</v>
      </c>
      <c r="AI12" s="1">
        <v>16</v>
      </c>
      <c r="AJ12" s="8"/>
      <c r="AK12" s="8">
        <v>16</v>
      </c>
      <c r="AL12" s="8"/>
      <c r="AM12" s="9"/>
      <c r="AN12" s="7"/>
      <c r="AO12" s="1"/>
      <c r="AP12" s="8"/>
      <c r="AQ12" s="8"/>
      <c r="AR12" s="8"/>
      <c r="AS12" s="9"/>
      <c r="AT12" s="7"/>
      <c r="AU12" s="1"/>
      <c r="AV12" s="8"/>
      <c r="AW12" s="8"/>
      <c r="AX12" s="8"/>
      <c r="AY12" s="9"/>
      <c r="AZ12" s="198">
        <f t="shared" si="0"/>
        <v>4</v>
      </c>
      <c r="BA12" s="199">
        <f t="shared" si="1"/>
        <v>32</v>
      </c>
      <c r="BB12" s="24"/>
      <c r="BC12"/>
      <c r="BD12"/>
    </row>
    <row r="13" spans="2:56" ht="12" customHeight="1">
      <c r="B13" s="194" t="s">
        <v>138</v>
      </c>
      <c r="C13" s="190" t="s">
        <v>60</v>
      </c>
      <c r="D13" s="7"/>
      <c r="E13" s="12"/>
      <c r="F13" s="13"/>
      <c r="G13" s="13"/>
      <c r="H13" s="13"/>
      <c r="I13" s="15"/>
      <c r="J13" s="20"/>
      <c r="K13" s="12"/>
      <c r="L13" s="13"/>
      <c r="M13" s="13"/>
      <c r="N13" s="13"/>
      <c r="O13" s="14"/>
      <c r="P13" s="20"/>
      <c r="Q13" s="12"/>
      <c r="R13" s="13"/>
      <c r="S13" s="13"/>
      <c r="T13" s="13"/>
      <c r="U13" s="15"/>
      <c r="V13" s="7"/>
      <c r="W13" s="1"/>
      <c r="X13" s="8"/>
      <c r="Y13" s="8"/>
      <c r="Z13" s="8"/>
      <c r="AA13" s="9"/>
      <c r="AB13" s="7"/>
      <c r="AC13" s="92"/>
      <c r="AD13" s="93"/>
      <c r="AE13" s="93"/>
      <c r="AF13" s="93"/>
      <c r="AG13" s="94"/>
      <c r="AH13" s="7">
        <v>4</v>
      </c>
      <c r="AI13" s="1">
        <v>16</v>
      </c>
      <c r="AJ13" s="8"/>
      <c r="AK13" s="8">
        <v>16</v>
      </c>
      <c r="AL13" s="8"/>
      <c r="AM13" s="9"/>
      <c r="AN13" s="7"/>
      <c r="AO13" s="1"/>
      <c r="AP13" s="8"/>
      <c r="AQ13" s="8"/>
      <c r="AR13" s="8"/>
      <c r="AS13" s="9"/>
      <c r="AT13" s="7"/>
      <c r="AU13" s="1"/>
      <c r="AV13" s="8"/>
      <c r="AW13" s="8"/>
      <c r="AX13" s="8"/>
      <c r="AY13" s="9"/>
      <c r="AZ13" s="198">
        <f t="shared" si="0"/>
        <v>4</v>
      </c>
      <c r="BA13" s="199">
        <f t="shared" si="1"/>
        <v>32</v>
      </c>
      <c r="BB13" s="24"/>
      <c r="BC13"/>
      <c r="BD13"/>
    </row>
    <row r="14" spans="2:55" ht="12" customHeight="1">
      <c r="B14" s="193" t="s">
        <v>139</v>
      </c>
      <c r="C14" s="189" t="s">
        <v>69</v>
      </c>
      <c r="D14" s="7"/>
      <c r="E14" s="1"/>
      <c r="F14" s="8"/>
      <c r="G14" s="8"/>
      <c r="H14" s="8"/>
      <c r="I14" s="10"/>
      <c r="J14" s="7"/>
      <c r="K14" s="1"/>
      <c r="L14" s="8"/>
      <c r="M14" s="8"/>
      <c r="N14" s="8"/>
      <c r="O14" s="9"/>
      <c r="P14" s="7"/>
      <c r="Q14" s="1"/>
      <c r="R14" s="8"/>
      <c r="S14" s="8"/>
      <c r="T14" s="8"/>
      <c r="U14" s="10"/>
      <c r="V14" s="7"/>
      <c r="W14" s="1"/>
      <c r="X14" s="8"/>
      <c r="Y14" s="8"/>
      <c r="Z14" s="8"/>
      <c r="AA14" s="9"/>
      <c r="AB14" s="7"/>
      <c r="AC14" s="92"/>
      <c r="AD14" s="93"/>
      <c r="AE14" s="93"/>
      <c r="AF14" s="93"/>
      <c r="AG14" s="94"/>
      <c r="AH14" s="7"/>
      <c r="AI14" s="1"/>
      <c r="AJ14" s="8"/>
      <c r="AK14" s="8"/>
      <c r="AL14" s="8"/>
      <c r="AM14" s="9"/>
      <c r="AN14" s="7">
        <v>3</v>
      </c>
      <c r="AO14" s="1">
        <v>12</v>
      </c>
      <c r="AP14" s="8"/>
      <c r="AQ14" s="8">
        <v>12</v>
      </c>
      <c r="AR14" s="8"/>
      <c r="AS14" s="9"/>
      <c r="AT14" s="7"/>
      <c r="AU14" s="1"/>
      <c r="AV14" s="8"/>
      <c r="AW14" s="8"/>
      <c r="AX14" s="8"/>
      <c r="AY14" s="9"/>
      <c r="AZ14" s="198">
        <f t="shared" si="0"/>
        <v>3</v>
      </c>
      <c r="BA14" s="199">
        <f t="shared" si="1"/>
        <v>24</v>
      </c>
      <c r="BB14" s="24"/>
      <c r="BC14" s="83"/>
    </row>
    <row r="15" spans="2:55" ht="12" customHeight="1">
      <c r="B15" s="196" t="s">
        <v>140</v>
      </c>
      <c r="C15" s="189" t="s">
        <v>70</v>
      </c>
      <c r="D15" s="19"/>
      <c r="E15" s="2"/>
      <c r="F15" s="4"/>
      <c r="G15" s="4"/>
      <c r="H15" s="4"/>
      <c r="I15" s="6"/>
      <c r="J15" s="19"/>
      <c r="K15" s="2"/>
      <c r="L15" s="4"/>
      <c r="M15" s="4"/>
      <c r="N15" s="4"/>
      <c r="O15" s="5"/>
      <c r="P15" s="19"/>
      <c r="Q15" s="2"/>
      <c r="R15" s="4"/>
      <c r="S15" s="4"/>
      <c r="T15" s="8"/>
      <c r="U15" s="10"/>
      <c r="V15" s="7"/>
      <c r="W15" s="1"/>
      <c r="X15" s="8"/>
      <c r="Y15" s="8"/>
      <c r="Z15" s="8"/>
      <c r="AA15" s="9"/>
      <c r="AB15" s="7"/>
      <c r="AC15" s="92"/>
      <c r="AD15" s="93"/>
      <c r="AE15" s="93"/>
      <c r="AF15" s="93"/>
      <c r="AG15" s="94"/>
      <c r="AH15" s="7"/>
      <c r="AI15" s="1"/>
      <c r="AJ15" s="8"/>
      <c r="AK15" s="8"/>
      <c r="AL15" s="8"/>
      <c r="AM15" s="9"/>
      <c r="AN15" s="7">
        <v>4</v>
      </c>
      <c r="AO15" s="1">
        <v>12</v>
      </c>
      <c r="AP15" s="8"/>
      <c r="AQ15" s="8">
        <v>24</v>
      </c>
      <c r="AR15" s="8">
        <v>8</v>
      </c>
      <c r="AS15" s="9"/>
      <c r="AT15" s="7"/>
      <c r="AU15" s="1"/>
      <c r="AV15" s="8"/>
      <c r="AW15" s="8"/>
      <c r="AX15" s="8"/>
      <c r="AY15" s="9"/>
      <c r="AZ15" s="198">
        <f t="shared" si="0"/>
        <v>4</v>
      </c>
      <c r="BA15" s="199">
        <f t="shared" si="1"/>
        <v>44</v>
      </c>
      <c r="BB15" s="24"/>
      <c r="BC15" s="83"/>
    </row>
    <row r="16" spans="1:55" s="22" customFormat="1" ht="12" customHeight="1" thickBot="1">
      <c r="A16" s="63"/>
      <c r="B16" s="196" t="s">
        <v>141</v>
      </c>
      <c r="C16" s="189" t="s">
        <v>46</v>
      </c>
      <c r="D16" s="19"/>
      <c r="E16" s="2"/>
      <c r="F16" s="4"/>
      <c r="G16" s="4"/>
      <c r="H16" s="4"/>
      <c r="I16" s="6"/>
      <c r="J16" s="19"/>
      <c r="K16" s="2"/>
      <c r="L16" s="4"/>
      <c r="M16" s="4"/>
      <c r="N16" s="4"/>
      <c r="O16" s="5"/>
      <c r="P16" s="19"/>
      <c r="Q16" s="2"/>
      <c r="R16" s="4"/>
      <c r="S16" s="4"/>
      <c r="T16" s="13"/>
      <c r="U16" s="15"/>
      <c r="V16" s="7"/>
      <c r="W16" s="1"/>
      <c r="X16" s="8"/>
      <c r="Y16" s="8"/>
      <c r="Z16" s="8"/>
      <c r="AA16" s="9"/>
      <c r="AB16" s="7"/>
      <c r="AC16" s="92"/>
      <c r="AD16" s="93"/>
      <c r="AE16" s="93"/>
      <c r="AF16" s="93"/>
      <c r="AG16" s="94"/>
      <c r="AH16" s="7"/>
      <c r="AI16" s="1"/>
      <c r="AJ16" s="8"/>
      <c r="AK16" s="8"/>
      <c r="AL16" s="8"/>
      <c r="AM16" s="9"/>
      <c r="AN16" s="7">
        <v>4</v>
      </c>
      <c r="AO16" s="1">
        <v>8</v>
      </c>
      <c r="AP16" s="8"/>
      <c r="AQ16" s="8">
        <v>16</v>
      </c>
      <c r="AR16" s="8">
        <v>8</v>
      </c>
      <c r="AS16" s="9"/>
      <c r="AT16" s="7"/>
      <c r="AU16" s="1"/>
      <c r="AV16" s="8"/>
      <c r="AW16" s="8"/>
      <c r="AX16" s="8"/>
      <c r="AY16" s="9"/>
      <c r="AZ16" s="198">
        <f t="shared" si="0"/>
        <v>4</v>
      </c>
      <c r="BA16" s="199">
        <f t="shared" si="1"/>
        <v>32</v>
      </c>
      <c r="BB16" s="27"/>
      <c r="BC16" s="84"/>
    </row>
    <row r="17" spans="2:58" ht="12" customHeight="1" hidden="1" thickBot="1">
      <c r="B17" s="171"/>
      <c r="C17" s="102"/>
      <c r="D17" s="11"/>
      <c r="E17" s="12"/>
      <c r="F17" s="13"/>
      <c r="G17" s="13"/>
      <c r="H17" s="13"/>
      <c r="I17" s="15"/>
      <c r="J17" s="20"/>
      <c r="K17" s="12"/>
      <c r="L17" s="13"/>
      <c r="M17" s="13"/>
      <c r="N17" s="13"/>
      <c r="O17" s="14"/>
      <c r="P17" s="20"/>
      <c r="Q17" s="12"/>
      <c r="R17" s="13"/>
      <c r="S17" s="13"/>
      <c r="T17" s="13"/>
      <c r="U17" s="15"/>
      <c r="V17" s="20"/>
      <c r="W17" s="12"/>
      <c r="X17" s="13"/>
      <c r="Y17" s="13"/>
      <c r="Z17" s="13"/>
      <c r="AA17" s="14"/>
      <c r="AB17" s="20"/>
      <c r="AC17" s="12"/>
      <c r="AD17" s="13"/>
      <c r="AE17" s="13"/>
      <c r="AF17" s="13"/>
      <c r="AG17" s="15"/>
      <c r="AH17" s="20"/>
      <c r="AI17" s="12"/>
      <c r="AJ17" s="13"/>
      <c r="AK17" s="13"/>
      <c r="AL17" s="13"/>
      <c r="AM17" s="14"/>
      <c r="AN17" s="20"/>
      <c r="AO17" s="12"/>
      <c r="AP17" s="13"/>
      <c r="AQ17" s="13"/>
      <c r="AR17" s="13"/>
      <c r="AS17" s="14"/>
      <c r="AT17" s="20"/>
      <c r="AU17" s="12"/>
      <c r="AV17" s="13"/>
      <c r="AW17" s="13"/>
      <c r="AX17" s="13"/>
      <c r="AY17" s="14"/>
      <c r="AZ17" s="103">
        <f t="shared" si="0"/>
        <v>0</v>
      </c>
      <c r="BA17" s="104">
        <f t="shared" si="1"/>
        <v>0</v>
      </c>
      <c r="BB17" s="24"/>
      <c r="BC17" s="84"/>
      <c r="BD17" s="22"/>
      <c r="BE17" s="22"/>
      <c r="BF17" s="22"/>
    </row>
    <row r="18" spans="1:62" s="45" customFormat="1" ht="14.25" thickBot="1" thickTop="1">
      <c r="A18" s="64"/>
      <c r="B18" s="172"/>
      <c r="C18" s="57" t="s">
        <v>23</v>
      </c>
      <c r="D18" s="58">
        <f aca="true" t="shared" si="2" ref="D18:AS18">SUM(D8:D17)</f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4">
        <f t="shared" si="2"/>
        <v>0</v>
      </c>
      <c r="I18" s="59">
        <f t="shared" si="2"/>
        <v>0</v>
      </c>
      <c r="J18" s="44">
        <f t="shared" si="2"/>
        <v>0</v>
      </c>
      <c r="K18" s="44">
        <f t="shared" si="2"/>
        <v>0</v>
      </c>
      <c r="L18" s="44">
        <f t="shared" si="2"/>
        <v>0</v>
      </c>
      <c r="M18" s="44">
        <f t="shared" si="2"/>
        <v>0</v>
      </c>
      <c r="N18" s="44">
        <f t="shared" si="2"/>
        <v>0</v>
      </c>
      <c r="O18" s="59">
        <f t="shared" si="2"/>
        <v>0</v>
      </c>
      <c r="P18" s="44">
        <f t="shared" si="2"/>
        <v>0</v>
      </c>
      <c r="Q18" s="44">
        <f t="shared" si="2"/>
        <v>0</v>
      </c>
      <c r="R18" s="44">
        <f t="shared" si="2"/>
        <v>0</v>
      </c>
      <c r="S18" s="44">
        <f t="shared" si="2"/>
        <v>0</v>
      </c>
      <c r="T18" s="44">
        <f t="shared" si="2"/>
        <v>0</v>
      </c>
      <c r="U18" s="61">
        <f t="shared" si="2"/>
        <v>0</v>
      </c>
      <c r="V18" s="44">
        <f t="shared" si="2"/>
        <v>5</v>
      </c>
      <c r="W18" s="44">
        <f t="shared" si="2"/>
        <v>16</v>
      </c>
      <c r="X18" s="44">
        <f t="shared" si="2"/>
        <v>0</v>
      </c>
      <c r="Y18" s="44">
        <f t="shared" si="2"/>
        <v>16</v>
      </c>
      <c r="Z18" s="44">
        <f t="shared" si="2"/>
        <v>8</v>
      </c>
      <c r="AA18" s="59">
        <f t="shared" si="2"/>
        <v>0</v>
      </c>
      <c r="AB18" s="44">
        <f t="shared" si="2"/>
        <v>9</v>
      </c>
      <c r="AC18" s="44">
        <f t="shared" si="2"/>
        <v>28</v>
      </c>
      <c r="AD18" s="44">
        <f t="shared" si="2"/>
        <v>0</v>
      </c>
      <c r="AE18" s="44">
        <f t="shared" si="2"/>
        <v>32</v>
      </c>
      <c r="AF18" s="44">
        <f t="shared" si="2"/>
        <v>8</v>
      </c>
      <c r="AG18" s="61">
        <f t="shared" si="2"/>
        <v>0</v>
      </c>
      <c r="AH18" s="44">
        <f t="shared" si="2"/>
        <v>8</v>
      </c>
      <c r="AI18" s="44">
        <f t="shared" si="2"/>
        <v>32</v>
      </c>
      <c r="AJ18" s="44">
        <f t="shared" si="2"/>
        <v>0</v>
      </c>
      <c r="AK18" s="44">
        <f t="shared" si="2"/>
        <v>32</v>
      </c>
      <c r="AL18" s="44">
        <f t="shared" si="2"/>
        <v>0</v>
      </c>
      <c r="AM18" s="61">
        <f t="shared" si="2"/>
        <v>0</v>
      </c>
      <c r="AN18" s="44">
        <f t="shared" si="2"/>
        <v>11</v>
      </c>
      <c r="AO18" s="44">
        <f t="shared" si="2"/>
        <v>32</v>
      </c>
      <c r="AP18" s="44">
        <f t="shared" si="2"/>
        <v>0</v>
      </c>
      <c r="AQ18" s="44">
        <f t="shared" si="2"/>
        <v>52</v>
      </c>
      <c r="AR18" s="44">
        <f t="shared" si="2"/>
        <v>16</v>
      </c>
      <c r="AS18" s="44">
        <f t="shared" si="2"/>
        <v>0</v>
      </c>
      <c r="AT18" s="44">
        <f aca="true" t="shared" si="3" ref="AT18:AY18">SUM(AT8:AT17)</f>
        <v>0</v>
      </c>
      <c r="AU18" s="44">
        <f t="shared" si="3"/>
        <v>0</v>
      </c>
      <c r="AV18" s="44">
        <f t="shared" si="3"/>
        <v>0</v>
      </c>
      <c r="AW18" s="44">
        <f t="shared" si="3"/>
        <v>0</v>
      </c>
      <c r="AX18" s="44">
        <f t="shared" si="3"/>
        <v>0</v>
      </c>
      <c r="AY18" s="44">
        <f t="shared" si="3"/>
        <v>0</v>
      </c>
      <c r="AZ18" s="200">
        <f>AZ8</f>
        <v>33</v>
      </c>
      <c r="BA18" s="201">
        <f>BA8</f>
        <v>272</v>
      </c>
      <c r="BC18" s="85"/>
      <c r="BD18" s="54"/>
      <c r="BE18" s="54"/>
      <c r="BF18" s="54"/>
      <c r="BG18" s="54"/>
      <c r="BH18" s="54"/>
      <c r="BI18" s="54"/>
      <c r="BJ18" s="54"/>
    </row>
    <row r="19" spans="1:62" s="50" customFormat="1" ht="14.25" thickBot="1" thickTop="1">
      <c r="A19" s="26"/>
      <c r="B19" s="252" t="s">
        <v>21</v>
      </c>
      <c r="C19" s="285"/>
      <c r="D19" s="48">
        <f>SUM(D18:D18)</f>
        <v>0</v>
      </c>
      <c r="E19" s="245">
        <f>SUM(E18:I18)</f>
        <v>0</v>
      </c>
      <c r="F19" s="245"/>
      <c r="G19" s="245"/>
      <c r="H19" s="245"/>
      <c r="I19" s="249"/>
      <c r="J19" s="48">
        <f>SUM(J18:J18)</f>
        <v>0</v>
      </c>
      <c r="K19" s="245">
        <f>SUM(K18:O18)</f>
        <v>0</v>
      </c>
      <c r="L19" s="245"/>
      <c r="M19" s="245"/>
      <c r="N19" s="245"/>
      <c r="O19" s="245"/>
      <c r="P19" s="48">
        <f>SUM(P18:P18)</f>
        <v>0</v>
      </c>
      <c r="Q19" s="245">
        <f>SUM(Q18:U18)</f>
        <v>0</v>
      </c>
      <c r="R19" s="245"/>
      <c r="S19" s="245"/>
      <c r="T19" s="245"/>
      <c r="U19" s="249"/>
      <c r="V19" s="48">
        <f>SUM(V18:V18)</f>
        <v>5</v>
      </c>
      <c r="W19" s="245">
        <f>SUM(W18:AA18)</f>
        <v>40</v>
      </c>
      <c r="X19" s="245"/>
      <c r="Y19" s="245"/>
      <c r="Z19" s="245"/>
      <c r="AA19" s="245"/>
      <c r="AB19" s="48">
        <f>SUM(AB18:AB18)</f>
        <v>9</v>
      </c>
      <c r="AC19" s="245">
        <f>SUM(AC18:AG18)</f>
        <v>68</v>
      </c>
      <c r="AD19" s="245"/>
      <c r="AE19" s="245"/>
      <c r="AF19" s="245"/>
      <c r="AG19" s="249"/>
      <c r="AH19" s="48">
        <f>SUM(AH18:AH18)</f>
        <v>8</v>
      </c>
      <c r="AI19" s="245">
        <f>SUM(AI18:AM18)</f>
        <v>64</v>
      </c>
      <c r="AJ19" s="245"/>
      <c r="AK19" s="245"/>
      <c r="AL19" s="245"/>
      <c r="AM19" s="245"/>
      <c r="AN19" s="48">
        <f>SUM(AN18:AN18)</f>
        <v>11</v>
      </c>
      <c r="AO19" s="245">
        <f>SUM(AO18:AS18)</f>
        <v>100</v>
      </c>
      <c r="AP19" s="245"/>
      <c r="AQ19" s="245"/>
      <c r="AR19" s="245"/>
      <c r="AS19" s="245"/>
      <c r="AT19" s="48">
        <f>SUM(AT18:AT18)</f>
        <v>0</v>
      </c>
      <c r="AU19" s="245">
        <f>SUM(AU18:AY18)</f>
        <v>0</v>
      </c>
      <c r="AV19" s="245"/>
      <c r="AW19" s="245"/>
      <c r="AX19" s="245"/>
      <c r="AY19" s="245"/>
      <c r="AZ19" s="200">
        <f>D19+J19+P19+V19+AB19+AH19+AN19</f>
        <v>33</v>
      </c>
      <c r="BA19" s="201">
        <f>SUM(BA18:BA18)</f>
        <v>272</v>
      </c>
      <c r="BC19" s="51"/>
      <c r="BD19" s="51"/>
      <c r="BE19" s="51"/>
      <c r="BF19" s="51"/>
      <c r="BG19" s="51"/>
      <c r="BH19" s="51"/>
      <c r="BI19" s="51"/>
      <c r="BJ19" s="51"/>
    </row>
    <row r="20" spans="1:62" s="43" customFormat="1" ht="14.25" thickBot="1" thickTop="1">
      <c r="A20" s="26"/>
      <c r="B20" s="282" t="s">
        <v>17</v>
      </c>
      <c r="C20" s="283"/>
      <c r="D20" s="246">
        <v>0</v>
      </c>
      <c r="E20" s="247"/>
      <c r="F20" s="247"/>
      <c r="G20" s="247"/>
      <c r="H20" s="247"/>
      <c r="I20" s="248"/>
      <c r="J20" s="246">
        <v>0</v>
      </c>
      <c r="K20" s="247"/>
      <c r="L20" s="247"/>
      <c r="M20" s="247"/>
      <c r="N20" s="247"/>
      <c r="O20" s="248"/>
      <c r="P20" s="246">
        <v>0</v>
      </c>
      <c r="Q20" s="247"/>
      <c r="R20" s="247"/>
      <c r="S20" s="247"/>
      <c r="T20" s="247"/>
      <c r="U20" s="248"/>
      <c r="V20" s="246">
        <v>0</v>
      </c>
      <c r="W20" s="247"/>
      <c r="X20" s="247"/>
      <c r="Y20" s="247"/>
      <c r="Z20" s="247"/>
      <c r="AA20" s="248"/>
      <c r="AB20" s="246">
        <v>1</v>
      </c>
      <c r="AC20" s="247"/>
      <c r="AD20" s="247"/>
      <c r="AE20" s="247"/>
      <c r="AF20" s="247"/>
      <c r="AG20" s="248"/>
      <c r="AH20" s="246">
        <v>0</v>
      </c>
      <c r="AI20" s="247"/>
      <c r="AJ20" s="247"/>
      <c r="AK20" s="247"/>
      <c r="AL20" s="247"/>
      <c r="AM20" s="248"/>
      <c r="AN20" s="246">
        <v>0</v>
      </c>
      <c r="AO20" s="247"/>
      <c r="AP20" s="247"/>
      <c r="AQ20" s="247"/>
      <c r="AR20" s="247"/>
      <c r="AS20" s="248"/>
      <c r="AT20" s="246">
        <v>0</v>
      </c>
      <c r="AU20" s="247"/>
      <c r="AV20" s="247"/>
      <c r="AW20" s="247"/>
      <c r="AX20" s="247"/>
      <c r="AY20" s="248"/>
      <c r="AZ20" s="277">
        <f>SUM(D20:AS20)</f>
        <v>1</v>
      </c>
      <c r="BA20" s="278"/>
      <c r="BC20" s="86"/>
      <c r="BD20" s="55"/>
      <c r="BE20" s="55"/>
      <c r="BF20" s="55"/>
      <c r="BG20" s="55"/>
      <c r="BH20" s="55"/>
      <c r="BI20" s="55"/>
      <c r="BJ20" s="55"/>
    </row>
    <row r="21" spans="1:62" s="43" customFormat="1" ht="13.5" thickBot="1">
      <c r="A21" s="26"/>
      <c r="B21" s="173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C21" s="86"/>
      <c r="BD21" s="55"/>
      <c r="BE21" s="55"/>
      <c r="BF21" s="55"/>
      <c r="BG21" s="55"/>
      <c r="BH21" s="55"/>
      <c r="BI21" s="55"/>
      <c r="BJ21" s="55"/>
    </row>
    <row r="22" spans="19:24" ht="13.5" thickBot="1">
      <c r="S22" s="78"/>
      <c r="T22" s="79"/>
      <c r="U22" s="79"/>
      <c r="V22" s="79"/>
      <c r="W22" s="80"/>
      <c r="X22" s="25" t="s">
        <v>59</v>
      </c>
    </row>
    <row r="23" spans="1:55" s="87" customFormat="1" ht="15.75" hidden="1">
      <c r="A23" s="112"/>
      <c r="B23" s="174">
        <f>IF(SUM(D23:BA23)=0,0,-1)</f>
        <v>0</v>
      </c>
      <c r="C23" s="114" t="s">
        <v>73</v>
      </c>
      <c r="D23" s="87">
        <f>IF(D19=Informatyka_inż!D63,0,-1)</f>
        <v>0</v>
      </c>
      <c r="E23" s="87">
        <f>IF(E19=Informatyka_inż!E63,0,-1)</f>
        <v>0</v>
      </c>
      <c r="F23" s="87">
        <f>IF(F19=Informatyka_inż!F63,0,-1)</f>
        <v>0</v>
      </c>
      <c r="G23" s="87">
        <f>IF(G19=Informatyka_inż!G63,0,-1)</f>
        <v>0</v>
      </c>
      <c r="H23" s="87">
        <f>IF(H19=Informatyka_inż!H63,0,-1)</f>
        <v>0</v>
      </c>
      <c r="I23" s="87">
        <f>IF(I19=Informatyka_inż!I63,0,-1)</f>
        <v>0</v>
      </c>
      <c r="J23" s="87">
        <f>IF(J19=Informatyka_inż!J63,0,-1)</f>
        <v>0</v>
      </c>
      <c r="K23" s="87">
        <f>IF(K19=Informatyka_inż!K63,0,-1)</f>
        <v>0</v>
      </c>
      <c r="L23" s="87">
        <f>IF(L19=Informatyka_inż!L63,0,-1)</f>
        <v>0</v>
      </c>
      <c r="M23" s="87">
        <f>IF(M19=Informatyka_inż!M63,0,-1)</f>
        <v>0</v>
      </c>
      <c r="N23" s="87">
        <f>IF(N19=Informatyka_inż!N63,0,-1)</f>
        <v>0</v>
      </c>
      <c r="O23" s="87">
        <f>IF(O19=Informatyka_inż!O63,0,-1)</f>
        <v>0</v>
      </c>
      <c r="P23" s="87">
        <f>IF(P19=Informatyka_inż!P63,0,-1)</f>
        <v>0</v>
      </c>
      <c r="Q23" s="87">
        <f>IF(Q19=Informatyka_inż!Q63,0,-1)</f>
        <v>0</v>
      </c>
      <c r="R23" s="87">
        <f>IF(R19=Informatyka_inż!R63,0,-1)</f>
        <v>0</v>
      </c>
      <c r="S23" s="87">
        <f>IF(S19=Informatyka_inż!S63,0,-1)</f>
        <v>0</v>
      </c>
      <c r="T23" s="87">
        <f>IF(T19=Informatyka_inż!T63,0,-1)</f>
        <v>0</v>
      </c>
      <c r="U23" s="87">
        <f>IF(U19=Informatyka_inż!U63,0,-1)</f>
        <v>0</v>
      </c>
      <c r="V23" s="87">
        <f>IF(V19=Informatyka_inż!V63,0,-1)</f>
        <v>0</v>
      </c>
      <c r="W23" s="87">
        <f>IF(W19=Informatyka_inż!W63,0,-1)</f>
        <v>0</v>
      </c>
      <c r="X23" s="87">
        <f>IF(X19=Informatyka_inż!X63,0,-1)</f>
        <v>0</v>
      </c>
      <c r="Y23" s="87">
        <f>IF(Y19=Informatyka_inż!Y63,0,-1)</f>
        <v>0</v>
      </c>
      <c r="Z23" s="87">
        <f>IF(Z19=Informatyka_inż!Z63,0,-1)</f>
        <v>0</v>
      </c>
      <c r="AA23" s="87">
        <f>IF(AA19=Informatyka_inż!AA63,0,-1)</f>
        <v>0</v>
      </c>
      <c r="AB23" s="87">
        <f>IF(AB19=Informatyka_inż!AB63,0,-1)</f>
        <v>0</v>
      </c>
      <c r="AC23" s="87">
        <f>IF(AC19=Informatyka_inż!AC63,0,-1)</f>
        <v>0</v>
      </c>
      <c r="AD23" s="87">
        <f>IF(AD19=Informatyka_inż!AD63,0,-1)</f>
        <v>0</v>
      </c>
      <c r="AE23" s="87">
        <f>IF(AE19=Informatyka_inż!AE63,0,-1)</f>
        <v>0</v>
      </c>
      <c r="AF23" s="87">
        <f>IF(AF19=Informatyka_inż!AF63,0,-1)</f>
        <v>0</v>
      </c>
      <c r="AG23" s="87">
        <f>IF(AG19=Informatyka_inż!AG63,0,-1)</f>
        <v>0</v>
      </c>
      <c r="AH23" s="87">
        <f>IF(AH19=Informatyka_inż!AH63,0,-1)</f>
        <v>0</v>
      </c>
      <c r="AI23" s="87">
        <f>IF(AI19=Informatyka_inż!AI63,0,-1)</f>
        <v>0</v>
      </c>
      <c r="AJ23" s="87">
        <f>IF(AJ19=Informatyka_inż!AJ63,0,-1)</f>
        <v>0</v>
      </c>
      <c r="AK23" s="87">
        <f>IF(AK19=Informatyka_inż!AK63,0,-1)</f>
        <v>0</v>
      </c>
      <c r="AL23" s="87">
        <f>IF(AL19=Informatyka_inż!AL63,0,-1)</f>
        <v>0</v>
      </c>
      <c r="AM23" s="87">
        <f>IF(AM19=Informatyka_inż!AM63,0,-1)</f>
        <v>0</v>
      </c>
      <c r="AN23" s="87">
        <f>IF(AN19=Informatyka_inż!AN63,0,-1)</f>
        <v>0</v>
      </c>
      <c r="AO23" s="87">
        <f>IF(AO19=Informatyka_inż!AO63,0,-1)</f>
        <v>0</v>
      </c>
      <c r="AP23" s="87">
        <f>IF(AP19=Informatyka_inż!AP63,0,-1)</f>
        <v>0</v>
      </c>
      <c r="AQ23" s="87">
        <f>IF(AQ19=Informatyka_inż!AQ63,0,-1)</f>
        <v>0</v>
      </c>
      <c r="AR23" s="87">
        <f>IF(AR19=Informatyka_inż!AR63,0,-1)</f>
        <v>0</v>
      </c>
      <c r="AS23" s="87">
        <f>IF(AS19=Informatyka_inż!AS63,0,-1)</f>
        <v>0</v>
      </c>
      <c r="AT23" s="87">
        <f>IF(AT19=Informatyka_inż!AT63,0,-1)</f>
        <v>0</v>
      </c>
      <c r="AU23" s="87">
        <f>IF(AU19=Informatyka_inż!AU63,0,-1)</f>
        <v>0</v>
      </c>
      <c r="AV23" s="87">
        <f>IF(AV19=Informatyka_inż!AV63,0,-1)</f>
        <v>0</v>
      </c>
      <c r="AW23" s="87">
        <f>IF(AW19=Informatyka_inż!AW63,0,-1)</f>
        <v>0</v>
      </c>
      <c r="AX23" s="87">
        <f>IF(AX19=Informatyka_inż!AX63,0,-1)</f>
        <v>0</v>
      </c>
      <c r="AY23" s="87">
        <f>IF(AY19=Informatyka_inż!AY63,0,-1)</f>
        <v>0</v>
      </c>
      <c r="AZ23" s="87">
        <f>IF(AZ19=Informatyka_inż!AZ63,0,-1)</f>
        <v>0</v>
      </c>
      <c r="BA23" s="87">
        <f>IF(BA19=Informatyka_inż!BA63,0,-1)</f>
        <v>0</v>
      </c>
      <c r="BC23" s="113"/>
    </row>
    <row r="24" spans="3:9" ht="12.75" hidden="1">
      <c r="C24" s="66" t="s">
        <v>51</v>
      </c>
      <c r="D24" s="25">
        <f>E18+K18+Q18+W18+AC18+AI18+AO18</f>
        <v>108</v>
      </c>
      <c r="F24" s="279">
        <f>D24</f>
        <v>108</v>
      </c>
      <c r="G24" s="279"/>
      <c r="H24" s="279"/>
      <c r="I24" s="279"/>
    </row>
    <row r="25" spans="3:12" ht="12.75" hidden="1">
      <c r="C25" s="66" t="s">
        <v>52</v>
      </c>
      <c r="D25" s="25">
        <f>F18+L18+R18+X18+AD18+AJ18+AP18</f>
        <v>0</v>
      </c>
      <c r="F25" s="25" t="s">
        <v>56</v>
      </c>
      <c r="G25" s="25" t="s">
        <v>56</v>
      </c>
      <c r="H25" s="25" t="s">
        <v>56</v>
      </c>
      <c r="I25" s="25" t="s">
        <v>56</v>
      </c>
      <c r="J25" s="25" t="s">
        <v>57</v>
      </c>
      <c r="K25" s="279">
        <f>F24/F26</f>
        <v>0.6585365853658537</v>
      </c>
      <c r="L25" s="279"/>
    </row>
    <row r="26" spans="3:9" ht="12.75" hidden="1">
      <c r="C26" s="66" t="s">
        <v>53</v>
      </c>
      <c r="D26" s="25">
        <f>G18+M18+S18+Y18+AE18+AK18+AQ18</f>
        <v>132</v>
      </c>
      <c r="F26" s="279">
        <f>D25+D26+D27+D28</f>
        <v>164</v>
      </c>
      <c r="G26" s="279"/>
      <c r="H26" s="279"/>
      <c r="I26" s="279"/>
    </row>
    <row r="27" spans="3:4" ht="12.75" hidden="1">
      <c r="C27" s="66" t="s">
        <v>54</v>
      </c>
      <c r="D27" s="25">
        <f>H18+N18+T18+Z18+AF18+AL18+AR18</f>
        <v>32</v>
      </c>
    </row>
    <row r="28" spans="3:4" ht="12.75" hidden="1">
      <c r="C28" s="66" t="s">
        <v>55</v>
      </c>
      <c r="D28" s="25">
        <f>I18+O18+U18+AA18+AG18+AM18+AS18</f>
        <v>0</v>
      </c>
    </row>
    <row r="31" spans="2:9" ht="15">
      <c r="B31" s="175"/>
      <c r="C31" s="95"/>
      <c r="D31" s="96"/>
      <c r="E31" s="96"/>
      <c r="F31" s="96"/>
      <c r="G31" s="96"/>
      <c r="H31" s="96"/>
      <c r="I31" s="97"/>
    </row>
    <row r="32" spans="2:8" ht="12.75">
      <c r="B32" s="98"/>
      <c r="D32" s="99"/>
      <c r="E32" s="99"/>
      <c r="F32" s="99"/>
      <c r="G32" s="99"/>
      <c r="H32" s="98"/>
    </row>
    <row r="33" spans="2:8" ht="12.75">
      <c r="B33" s="98"/>
      <c r="D33" s="99"/>
      <c r="E33" s="99"/>
      <c r="F33" s="99"/>
      <c r="G33" s="99"/>
      <c r="H33" s="98"/>
    </row>
    <row r="34" spans="2:8" ht="12.75">
      <c r="B34" s="98"/>
      <c r="D34" s="99"/>
      <c r="E34" s="99"/>
      <c r="F34" s="99"/>
      <c r="G34" s="99"/>
      <c r="H34" s="98"/>
    </row>
    <row r="35" spans="2:8" ht="12.75">
      <c r="B35" s="98"/>
      <c r="D35" s="99"/>
      <c r="E35" s="99"/>
      <c r="F35" s="99"/>
      <c r="G35" s="99"/>
      <c r="H35" s="98"/>
    </row>
    <row r="36" spans="2:8" ht="12.75">
      <c r="B36" s="98"/>
      <c r="D36" s="99"/>
      <c r="E36" s="99"/>
      <c r="F36" s="99"/>
      <c r="G36" s="99"/>
      <c r="H36" s="98"/>
    </row>
    <row r="37" spans="2:8" ht="12.75">
      <c r="B37" s="98"/>
      <c r="D37" s="99"/>
      <c r="E37" s="99"/>
      <c r="F37" s="99"/>
      <c r="G37" s="99"/>
      <c r="H37" s="98"/>
    </row>
    <row r="38" spans="2:8" ht="12.75">
      <c r="B38" s="98"/>
      <c r="D38" s="99"/>
      <c r="E38" s="99"/>
      <c r="F38" s="99"/>
      <c r="G38" s="99"/>
      <c r="H38" s="98"/>
    </row>
    <row r="39" spans="2:8" ht="15.75">
      <c r="B39" s="175"/>
      <c r="D39" s="100"/>
      <c r="E39" s="100"/>
      <c r="F39" s="100"/>
      <c r="G39" s="100"/>
      <c r="H39" s="101"/>
    </row>
  </sheetData>
  <sheetProtection/>
  <mergeCells count="40">
    <mergeCell ref="A5:A7"/>
    <mergeCell ref="J6:O6"/>
    <mergeCell ref="P6:U6"/>
    <mergeCell ref="B3:BA3"/>
    <mergeCell ref="AN6:AS6"/>
    <mergeCell ref="AU19:AY19"/>
    <mergeCell ref="V6:AA6"/>
    <mergeCell ref="B2:BA2"/>
    <mergeCell ref="AZ5:BA5"/>
    <mergeCell ref="AZ6:BA6"/>
    <mergeCell ref="D5:AS5"/>
    <mergeCell ref="D6:I6"/>
    <mergeCell ref="B19:C19"/>
    <mergeCell ref="E19:I19"/>
    <mergeCell ref="W19:AA19"/>
    <mergeCell ref="Q19:U19"/>
    <mergeCell ref="B4:AU4"/>
    <mergeCell ref="B20:C20"/>
    <mergeCell ref="D20:I20"/>
    <mergeCell ref="J20:O20"/>
    <mergeCell ref="E8:AS8"/>
    <mergeCell ref="V20:AA20"/>
    <mergeCell ref="K19:O19"/>
    <mergeCell ref="BC5:BD5"/>
    <mergeCell ref="BE5:BF5"/>
    <mergeCell ref="AH6:AM6"/>
    <mergeCell ref="AO19:AS19"/>
    <mergeCell ref="AB6:AG6"/>
    <mergeCell ref="AI19:AM19"/>
    <mergeCell ref="AC19:AG19"/>
    <mergeCell ref="AT6:AY6"/>
    <mergeCell ref="AZ20:BA20"/>
    <mergeCell ref="AN20:AS20"/>
    <mergeCell ref="AH20:AM20"/>
    <mergeCell ref="F26:I26"/>
    <mergeCell ref="F24:I24"/>
    <mergeCell ref="K25:L25"/>
    <mergeCell ref="P20:U20"/>
    <mergeCell ref="AT20:AY20"/>
    <mergeCell ref="AB20:AG20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2" r:id="rId1"/>
  <headerFooter alignWithMargins="0">
    <oddHeader>&amp;L&amp;"Arial CE,Pogrubiony"&amp;11Politechnika Śląska&amp;R&amp;"Arial CE,Pogrubiony"&amp;11Wydział Elektryczny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S28"/>
  <sheetViews>
    <sheetView zoomScale="75" zoomScaleNormal="75" zoomScalePageLayoutView="0" workbookViewId="0" topLeftCell="B1">
      <selection activeCell="B3" sqref="B3:BA3"/>
    </sheetView>
  </sheetViews>
  <sheetFormatPr defaultColWidth="8.875" defaultRowHeight="12.75"/>
  <cols>
    <col min="1" max="1" width="6.875" style="63" bestFit="1" customWidth="1"/>
    <col min="2" max="2" width="8.875" style="165" customWidth="1"/>
    <col min="3" max="3" width="47.75390625" style="25" bestFit="1" customWidth="1"/>
    <col min="4" max="4" width="5.25390625" style="25" customWidth="1"/>
    <col min="5" max="28" width="3.875" style="25" customWidth="1"/>
    <col min="29" max="29" width="4.25390625" style="25" customWidth="1"/>
    <col min="30" max="51" width="3.875" style="25" customWidth="1"/>
    <col min="52" max="52" width="4.75390625" style="25" customWidth="1"/>
    <col min="53" max="53" width="6.125" style="25" customWidth="1"/>
    <col min="54" max="54" width="3.125" style="25" customWidth="1"/>
    <col min="55" max="55" width="14.625" style="82" customWidth="1"/>
    <col min="56" max="16384" width="8.875" style="25" customWidth="1"/>
  </cols>
  <sheetData>
    <row r="2" spans="2:55" ht="15">
      <c r="B2" s="267" t="str">
        <f>Informatyka_inż!B2</f>
        <v> Kierunek Informatyka, studia niestacjonarne I stopnia. Obowiązuje od roku akademickiego 2016/2017 zatwierdzony uchwałą Rady Wydziału 26.04.2016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4"/>
      <c r="BC2" s="83"/>
    </row>
    <row r="3" spans="2:55" ht="12.75">
      <c r="B3" s="274" t="s">
        <v>193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4"/>
      <c r="BC3" s="83"/>
    </row>
    <row r="4" spans="2:72" ht="13.5" thickBot="1">
      <c r="B4" s="263" t="s">
        <v>166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7"/>
      <c r="AW4" s="84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</row>
    <row r="5" spans="1:58" ht="13.5" thickBot="1">
      <c r="A5" s="286"/>
      <c r="B5" s="158"/>
      <c r="C5" s="28"/>
      <c r="D5" s="268" t="s">
        <v>14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69"/>
      <c r="AT5" s="118"/>
      <c r="AU5" s="118"/>
      <c r="AV5" s="118"/>
      <c r="AW5" s="118"/>
      <c r="AX5" s="118"/>
      <c r="AY5" s="118"/>
      <c r="AZ5" s="268" t="s">
        <v>15</v>
      </c>
      <c r="BA5" s="269"/>
      <c r="BB5" s="24"/>
      <c r="BC5" s="280"/>
      <c r="BD5" s="281"/>
      <c r="BE5" s="280"/>
      <c r="BF5" s="281"/>
    </row>
    <row r="6" spans="1:58" ht="12.75">
      <c r="A6" s="286"/>
      <c r="B6" s="159" t="s">
        <v>91</v>
      </c>
      <c r="C6" s="30" t="s">
        <v>18</v>
      </c>
      <c r="D6" s="255" t="s">
        <v>5</v>
      </c>
      <c r="E6" s="272"/>
      <c r="F6" s="272"/>
      <c r="G6" s="272"/>
      <c r="H6" s="272"/>
      <c r="I6" s="273"/>
      <c r="J6" s="255" t="s">
        <v>6</v>
      </c>
      <c r="K6" s="256"/>
      <c r="L6" s="256"/>
      <c r="M6" s="256"/>
      <c r="N6" s="256"/>
      <c r="O6" s="257"/>
      <c r="P6" s="255" t="s">
        <v>7</v>
      </c>
      <c r="Q6" s="256"/>
      <c r="R6" s="256"/>
      <c r="S6" s="256"/>
      <c r="T6" s="256"/>
      <c r="U6" s="257"/>
      <c r="V6" s="255" t="s">
        <v>8</v>
      </c>
      <c r="W6" s="256"/>
      <c r="X6" s="256"/>
      <c r="Y6" s="256"/>
      <c r="Z6" s="256"/>
      <c r="AA6" s="257"/>
      <c r="AB6" s="255" t="s">
        <v>9</v>
      </c>
      <c r="AC6" s="256"/>
      <c r="AD6" s="256"/>
      <c r="AE6" s="256"/>
      <c r="AF6" s="256"/>
      <c r="AG6" s="257"/>
      <c r="AH6" s="255" t="s">
        <v>10</v>
      </c>
      <c r="AI6" s="256"/>
      <c r="AJ6" s="256"/>
      <c r="AK6" s="256"/>
      <c r="AL6" s="256"/>
      <c r="AM6" s="257"/>
      <c r="AN6" s="255" t="s">
        <v>11</v>
      </c>
      <c r="AO6" s="256"/>
      <c r="AP6" s="256"/>
      <c r="AQ6" s="256"/>
      <c r="AR6" s="256"/>
      <c r="AS6" s="257"/>
      <c r="AT6" s="255" t="s">
        <v>88</v>
      </c>
      <c r="AU6" s="256"/>
      <c r="AV6" s="256"/>
      <c r="AW6" s="256"/>
      <c r="AX6" s="256"/>
      <c r="AY6" s="257"/>
      <c r="AZ6" s="270" t="s">
        <v>16</v>
      </c>
      <c r="BA6" s="271"/>
      <c r="BB6" s="24"/>
      <c r="BC6" s="81"/>
      <c r="BD6" s="81"/>
      <c r="BE6" s="81"/>
      <c r="BF6" s="81"/>
    </row>
    <row r="7" spans="1:97" s="22" customFormat="1" ht="13.5" thickBot="1">
      <c r="A7" s="286"/>
      <c r="B7" s="159"/>
      <c r="C7" s="29"/>
      <c r="D7" s="31" t="s">
        <v>19</v>
      </c>
      <c r="E7" s="32" t="s">
        <v>0</v>
      </c>
      <c r="F7" s="33" t="s">
        <v>1</v>
      </c>
      <c r="G7" s="33" t="s">
        <v>2</v>
      </c>
      <c r="H7" s="33" t="s">
        <v>3</v>
      </c>
      <c r="I7" s="34" t="s">
        <v>4</v>
      </c>
      <c r="J7" s="31" t="s">
        <v>19</v>
      </c>
      <c r="K7" s="35" t="s">
        <v>0</v>
      </c>
      <c r="L7" s="36" t="s">
        <v>1</v>
      </c>
      <c r="M7" s="36" t="s">
        <v>2</v>
      </c>
      <c r="N7" s="36" t="s">
        <v>3</v>
      </c>
      <c r="O7" s="37" t="s">
        <v>4</v>
      </c>
      <c r="P7" s="31" t="s">
        <v>19</v>
      </c>
      <c r="Q7" s="32" t="s">
        <v>0</v>
      </c>
      <c r="R7" s="33" t="s">
        <v>1</v>
      </c>
      <c r="S7" s="33" t="s">
        <v>2</v>
      </c>
      <c r="T7" s="33" t="s">
        <v>3</v>
      </c>
      <c r="U7" s="34" t="s">
        <v>4</v>
      </c>
      <c r="V7" s="31" t="s">
        <v>19</v>
      </c>
      <c r="W7" s="35" t="s">
        <v>0</v>
      </c>
      <c r="X7" s="36" t="s">
        <v>1</v>
      </c>
      <c r="Y7" s="36" t="s">
        <v>2</v>
      </c>
      <c r="Z7" s="36" t="s">
        <v>3</v>
      </c>
      <c r="AA7" s="37" t="s">
        <v>4</v>
      </c>
      <c r="AB7" s="31" t="s">
        <v>19</v>
      </c>
      <c r="AC7" s="32" t="s">
        <v>0</v>
      </c>
      <c r="AD7" s="33" t="s">
        <v>1</v>
      </c>
      <c r="AE7" s="33" t="s">
        <v>2</v>
      </c>
      <c r="AF7" s="33" t="s">
        <v>3</v>
      </c>
      <c r="AG7" s="34" t="s">
        <v>4</v>
      </c>
      <c r="AH7" s="31" t="s">
        <v>19</v>
      </c>
      <c r="AI7" s="35" t="s">
        <v>0</v>
      </c>
      <c r="AJ7" s="36" t="s">
        <v>1</v>
      </c>
      <c r="AK7" s="36" t="s">
        <v>2</v>
      </c>
      <c r="AL7" s="36" t="s">
        <v>3</v>
      </c>
      <c r="AM7" s="37" t="s">
        <v>4</v>
      </c>
      <c r="AN7" s="31" t="s">
        <v>19</v>
      </c>
      <c r="AO7" s="32" t="s">
        <v>0</v>
      </c>
      <c r="AP7" s="33" t="s">
        <v>1</v>
      </c>
      <c r="AQ7" s="33" t="s">
        <v>2</v>
      </c>
      <c r="AR7" s="33" t="s">
        <v>3</v>
      </c>
      <c r="AS7" s="34" t="s">
        <v>4</v>
      </c>
      <c r="AT7" s="31" t="s">
        <v>19</v>
      </c>
      <c r="AU7" s="32" t="s">
        <v>0</v>
      </c>
      <c r="AV7" s="33" t="s">
        <v>1</v>
      </c>
      <c r="AW7" s="33" t="s">
        <v>2</v>
      </c>
      <c r="AX7" s="33" t="s">
        <v>3</v>
      </c>
      <c r="AY7" s="34" t="s">
        <v>4</v>
      </c>
      <c r="AZ7" s="38" t="s">
        <v>19</v>
      </c>
      <c r="BA7" s="39" t="s">
        <v>20</v>
      </c>
      <c r="BB7" s="24"/>
      <c r="BC7" s="63"/>
      <c r="BD7" s="63"/>
      <c r="BE7" s="63"/>
      <c r="BF7" s="63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</row>
    <row r="8" spans="2:91" ht="12" customHeight="1" thickBot="1" thickTop="1">
      <c r="B8" s="160" t="s">
        <v>7</v>
      </c>
      <c r="C8" s="40" t="s">
        <v>34</v>
      </c>
      <c r="D8" s="18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119"/>
      <c r="AU8" s="119"/>
      <c r="AV8" s="119"/>
      <c r="AW8" s="119"/>
      <c r="AX8" s="119"/>
      <c r="AY8" s="119"/>
      <c r="AZ8" s="200">
        <f>SUM(AZ9:AZ17)</f>
        <v>33</v>
      </c>
      <c r="BA8" s="201">
        <f>SUM(BA9:BA17)</f>
        <v>272</v>
      </c>
      <c r="BB8" s="24"/>
      <c r="BC8"/>
      <c r="BD8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</row>
    <row r="9" spans="2:91" ht="12" customHeight="1" thickTop="1">
      <c r="B9" s="188" t="s">
        <v>142</v>
      </c>
      <c r="C9" s="190" t="s">
        <v>74</v>
      </c>
      <c r="D9" s="7"/>
      <c r="E9" s="1"/>
      <c r="F9" s="8"/>
      <c r="G9" s="8"/>
      <c r="H9" s="8"/>
      <c r="I9" s="10"/>
      <c r="J9" s="7"/>
      <c r="K9" s="1"/>
      <c r="L9" s="8"/>
      <c r="M9" s="8"/>
      <c r="N9" s="8"/>
      <c r="O9" s="9"/>
      <c r="P9" s="7"/>
      <c r="Q9" s="1"/>
      <c r="R9" s="8"/>
      <c r="S9" s="8"/>
      <c r="T9" s="8"/>
      <c r="U9" s="10"/>
      <c r="V9" s="7">
        <v>5</v>
      </c>
      <c r="W9" s="1">
        <v>16</v>
      </c>
      <c r="X9" s="8"/>
      <c r="Y9" s="8">
        <v>24</v>
      </c>
      <c r="Z9" s="8"/>
      <c r="AA9" s="9"/>
      <c r="AB9" s="7"/>
      <c r="AC9" s="92"/>
      <c r="AD9" s="93"/>
      <c r="AE9" s="93"/>
      <c r="AF9" s="93"/>
      <c r="AG9" s="94"/>
      <c r="AH9" s="7"/>
      <c r="AI9" s="1"/>
      <c r="AJ9" s="8"/>
      <c r="AK9" s="8"/>
      <c r="AL9" s="8"/>
      <c r="AM9" s="9"/>
      <c r="AN9" s="7"/>
      <c r="AO9" s="1"/>
      <c r="AP9" s="8"/>
      <c r="AQ9" s="8"/>
      <c r="AR9" s="8"/>
      <c r="AS9" s="9"/>
      <c r="AT9" s="7"/>
      <c r="AU9" s="1"/>
      <c r="AV9" s="8"/>
      <c r="AW9" s="8"/>
      <c r="AX9" s="8"/>
      <c r="AY9" s="9"/>
      <c r="AZ9" s="198">
        <f aca="true" t="shared" si="0" ref="AZ9:AZ17">D9+J9+P9+V9+AB9+AH9+AN9+AT9</f>
        <v>5</v>
      </c>
      <c r="BA9" s="199">
        <f aca="true" t="shared" si="1" ref="BA9:BA17">SUM(E9:I9,K9:O9,Q9:U9,W9:AA9,AC9:AG9,AI9:AM9,AO9:AS9,AU9:AY9)</f>
        <v>40</v>
      </c>
      <c r="BB9" s="24"/>
      <c r="BC9" s="84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</row>
    <row r="10" spans="2:91" ht="12" customHeight="1">
      <c r="B10" s="188" t="s">
        <v>143</v>
      </c>
      <c r="C10" s="187" t="s">
        <v>63</v>
      </c>
      <c r="D10" s="7"/>
      <c r="E10" s="1"/>
      <c r="F10" s="8"/>
      <c r="G10" s="8"/>
      <c r="H10" s="8"/>
      <c r="I10" s="10"/>
      <c r="J10" s="7"/>
      <c r="K10" s="1"/>
      <c r="L10" s="8"/>
      <c r="M10" s="8"/>
      <c r="N10" s="8"/>
      <c r="O10" s="9"/>
      <c r="P10" s="7"/>
      <c r="Q10" s="1"/>
      <c r="R10" s="8"/>
      <c r="S10" s="8"/>
      <c r="T10" s="8"/>
      <c r="U10" s="10"/>
      <c r="V10" s="7"/>
      <c r="W10" s="1"/>
      <c r="X10" s="8"/>
      <c r="Y10" s="8"/>
      <c r="Z10" s="8"/>
      <c r="AA10" s="9"/>
      <c r="AB10" s="7">
        <v>2</v>
      </c>
      <c r="AC10" s="92">
        <v>8</v>
      </c>
      <c r="AD10" s="93"/>
      <c r="AE10" s="93"/>
      <c r="AF10" s="93">
        <v>8</v>
      </c>
      <c r="AG10" s="94"/>
      <c r="AH10" s="7"/>
      <c r="AI10" s="1"/>
      <c r="AJ10" s="8"/>
      <c r="AK10" s="8"/>
      <c r="AL10" s="8"/>
      <c r="AM10" s="9"/>
      <c r="AN10" s="7"/>
      <c r="AO10" s="1"/>
      <c r="AP10" s="8"/>
      <c r="AQ10" s="8"/>
      <c r="AR10" s="8"/>
      <c r="AS10" s="9"/>
      <c r="AT10" s="7"/>
      <c r="AU10" s="1"/>
      <c r="AV10" s="8"/>
      <c r="AW10" s="8"/>
      <c r="AX10" s="8"/>
      <c r="AY10" s="9"/>
      <c r="AZ10" s="198">
        <f>D10+J10+P10+V10+AB10+AH10+AN10+AT10</f>
        <v>2</v>
      </c>
      <c r="BA10" s="199">
        <f>SUM(E10:I10,K10:O10,Q10:U10,W10:AA10,AC10:AG10,AI10:AM10,AO10:AS10,AU10:AY10)</f>
        <v>16</v>
      </c>
      <c r="BB10" s="24"/>
      <c r="BC10" s="84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</row>
    <row r="11" spans="2:91" ht="12" customHeight="1">
      <c r="B11" s="188" t="s">
        <v>144</v>
      </c>
      <c r="C11" s="187" t="s">
        <v>64</v>
      </c>
      <c r="D11" s="7"/>
      <c r="E11" s="1"/>
      <c r="F11" s="8"/>
      <c r="G11" s="8"/>
      <c r="H11" s="8"/>
      <c r="I11" s="10"/>
      <c r="J11" s="7"/>
      <c r="K11" s="1"/>
      <c r="L11" s="8"/>
      <c r="M11" s="8"/>
      <c r="N11" s="8"/>
      <c r="O11" s="9"/>
      <c r="P11" s="7"/>
      <c r="Q11" s="1"/>
      <c r="R11" s="8"/>
      <c r="S11" s="8"/>
      <c r="T11" s="8"/>
      <c r="U11" s="10"/>
      <c r="V11" s="7"/>
      <c r="W11" s="1"/>
      <c r="X11" s="8"/>
      <c r="Y11" s="8"/>
      <c r="Z11" s="8"/>
      <c r="AA11" s="9"/>
      <c r="AB11" s="7">
        <v>4</v>
      </c>
      <c r="AC11" s="70">
        <v>12</v>
      </c>
      <c r="AD11" s="71"/>
      <c r="AE11" s="71">
        <v>16</v>
      </c>
      <c r="AF11" s="71"/>
      <c r="AG11" s="72"/>
      <c r="AH11" s="7"/>
      <c r="AI11" s="1"/>
      <c r="AJ11" s="8"/>
      <c r="AK11" s="8"/>
      <c r="AL11" s="8"/>
      <c r="AM11" s="9"/>
      <c r="AN11" s="7"/>
      <c r="AO11" s="1"/>
      <c r="AP11" s="8"/>
      <c r="AQ11" s="8"/>
      <c r="AR11" s="8"/>
      <c r="AS11" s="9"/>
      <c r="AT11" s="7"/>
      <c r="AU11" s="1"/>
      <c r="AV11" s="8"/>
      <c r="AW11" s="8"/>
      <c r="AX11" s="8"/>
      <c r="AY11" s="9"/>
      <c r="AZ11" s="198">
        <f>D11+J11+P11+V11+AB11+AH11+AN11+AT11</f>
        <v>4</v>
      </c>
      <c r="BA11" s="199">
        <f>SUM(E11:I11,K11:O11,Q11:U11,W11:AA11,AC11:AG11,AI11:AM11,AO11:AS11,AU11:AY11)</f>
        <v>28</v>
      </c>
      <c r="BB11" s="24"/>
      <c r="BC11" s="84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</row>
    <row r="12" spans="2:58" ht="13.5" thickBot="1">
      <c r="B12" s="191" t="s">
        <v>145</v>
      </c>
      <c r="C12" s="189" t="s">
        <v>42</v>
      </c>
      <c r="D12" s="11"/>
      <c r="E12" s="12"/>
      <c r="F12" s="13"/>
      <c r="G12" s="13"/>
      <c r="H12" s="13"/>
      <c r="I12" s="15"/>
      <c r="J12" s="20"/>
      <c r="K12" s="12"/>
      <c r="L12" s="13"/>
      <c r="M12" s="13"/>
      <c r="N12" s="13"/>
      <c r="O12" s="14"/>
      <c r="P12" s="20"/>
      <c r="Q12" s="12"/>
      <c r="R12" s="13"/>
      <c r="S12" s="13"/>
      <c r="T12" s="13"/>
      <c r="U12" s="15"/>
      <c r="V12" s="20"/>
      <c r="W12" s="12"/>
      <c r="X12" s="13"/>
      <c r="Y12" s="13"/>
      <c r="Z12" s="13"/>
      <c r="AA12" s="14"/>
      <c r="AB12" s="20">
        <v>3</v>
      </c>
      <c r="AC12" s="12">
        <v>8</v>
      </c>
      <c r="AD12" s="13"/>
      <c r="AE12" s="13">
        <v>16</v>
      </c>
      <c r="AF12" s="13"/>
      <c r="AG12" s="15"/>
      <c r="AH12" s="20"/>
      <c r="AI12" s="12"/>
      <c r="AJ12" s="13"/>
      <c r="AK12" s="13"/>
      <c r="AL12" s="8"/>
      <c r="AM12" s="14"/>
      <c r="AN12" s="20"/>
      <c r="AO12" s="12"/>
      <c r="AP12" s="13"/>
      <c r="AQ12" s="13"/>
      <c r="AR12" s="13"/>
      <c r="AS12" s="14"/>
      <c r="AT12" s="20"/>
      <c r="AU12" s="12"/>
      <c r="AV12" s="13"/>
      <c r="AW12" s="13"/>
      <c r="AX12" s="13"/>
      <c r="AY12" s="14"/>
      <c r="AZ12" s="198">
        <f>D12+J12+P12+V12+AB12+AH12+AN12+AT12</f>
        <v>3</v>
      </c>
      <c r="BA12" s="199">
        <f>SUM(E12:I12,K12:O12,Q12:U12,W12:AA12,AC12:AG12,AI12:AM12,AO12:AS12,AU12:AY12)</f>
        <v>24</v>
      </c>
      <c r="BB12" s="24"/>
      <c r="BC12" s="84"/>
      <c r="BD12" s="22"/>
      <c r="BE12" s="22"/>
      <c r="BF12" s="22"/>
    </row>
    <row r="13" spans="2:55" ht="12" customHeight="1" thickTop="1">
      <c r="B13" s="191" t="s">
        <v>146</v>
      </c>
      <c r="C13" s="190" t="s">
        <v>76</v>
      </c>
      <c r="D13" s="7"/>
      <c r="E13" s="12"/>
      <c r="F13" s="13"/>
      <c r="G13" s="13"/>
      <c r="H13" s="13"/>
      <c r="I13" s="15"/>
      <c r="J13" s="20"/>
      <c r="K13" s="12"/>
      <c r="L13" s="13"/>
      <c r="M13" s="13"/>
      <c r="N13" s="13"/>
      <c r="O13" s="14"/>
      <c r="P13" s="20"/>
      <c r="Q13" s="12"/>
      <c r="R13" s="13"/>
      <c r="S13" s="13"/>
      <c r="T13" s="13"/>
      <c r="U13" s="15"/>
      <c r="V13" s="7"/>
      <c r="W13" s="1"/>
      <c r="X13" s="8"/>
      <c r="Y13" s="8"/>
      <c r="Z13" s="8"/>
      <c r="AA13" s="9"/>
      <c r="AB13" s="7"/>
      <c r="AC13" s="92"/>
      <c r="AD13" s="93"/>
      <c r="AE13" s="93"/>
      <c r="AF13" s="93"/>
      <c r="AG13" s="94"/>
      <c r="AH13" s="7">
        <v>4</v>
      </c>
      <c r="AI13" s="1">
        <v>12</v>
      </c>
      <c r="AJ13" s="8"/>
      <c r="AK13" s="8">
        <v>16</v>
      </c>
      <c r="AM13" s="8">
        <v>8</v>
      </c>
      <c r="AN13" s="7"/>
      <c r="AO13" s="1"/>
      <c r="AP13" s="8"/>
      <c r="AQ13" s="8"/>
      <c r="AR13" s="8"/>
      <c r="AS13" s="9"/>
      <c r="AT13" s="7"/>
      <c r="AU13" s="1"/>
      <c r="AV13" s="8"/>
      <c r="AW13" s="8"/>
      <c r="AX13" s="8"/>
      <c r="AY13" s="9"/>
      <c r="AZ13" s="198">
        <f t="shared" si="0"/>
        <v>4</v>
      </c>
      <c r="BA13" s="199">
        <f>SUM(E13:I13,K13:O13,Q13:U13,W13:AA13,AC13:AG13,AI13:AM13,AO13:AS13,AU13:AY13)</f>
        <v>36</v>
      </c>
      <c r="BB13" s="24"/>
      <c r="BC13" s="83"/>
    </row>
    <row r="14" spans="2:55" ht="12" customHeight="1">
      <c r="B14" s="191" t="s">
        <v>147</v>
      </c>
      <c r="C14" s="189" t="s">
        <v>77</v>
      </c>
      <c r="D14" s="7"/>
      <c r="E14" s="1"/>
      <c r="F14" s="8"/>
      <c r="G14" s="8"/>
      <c r="H14" s="8"/>
      <c r="I14" s="10"/>
      <c r="J14" s="7"/>
      <c r="K14" s="1"/>
      <c r="L14" s="8"/>
      <c r="M14" s="8"/>
      <c r="N14" s="8"/>
      <c r="O14" s="9"/>
      <c r="P14" s="7"/>
      <c r="Q14" s="1"/>
      <c r="R14" s="8"/>
      <c r="S14" s="8"/>
      <c r="T14" s="8"/>
      <c r="U14" s="10"/>
      <c r="V14" s="7"/>
      <c r="W14" s="1"/>
      <c r="X14" s="8"/>
      <c r="Y14" s="8"/>
      <c r="Z14" s="8"/>
      <c r="AA14" s="9"/>
      <c r="AB14" s="7"/>
      <c r="AC14" s="92"/>
      <c r="AD14" s="93"/>
      <c r="AE14" s="93"/>
      <c r="AF14" s="93"/>
      <c r="AG14" s="94"/>
      <c r="AH14" s="7">
        <v>4</v>
      </c>
      <c r="AI14" s="1">
        <v>12</v>
      </c>
      <c r="AJ14" s="8"/>
      <c r="AK14" s="8">
        <v>16</v>
      </c>
      <c r="AL14" s="8"/>
      <c r="AM14" s="9"/>
      <c r="AN14" s="7"/>
      <c r="AO14" s="1"/>
      <c r="AP14" s="8"/>
      <c r="AQ14" s="8"/>
      <c r="AR14" s="8"/>
      <c r="AS14" s="9"/>
      <c r="AT14" s="7"/>
      <c r="AU14" s="1"/>
      <c r="AV14" s="8"/>
      <c r="AW14" s="8"/>
      <c r="AX14" s="8"/>
      <c r="AY14" s="9"/>
      <c r="AZ14" s="198">
        <f t="shared" si="0"/>
        <v>4</v>
      </c>
      <c r="BA14" s="199">
        <f t="shared" si="1"/>
        <v>28</v>
      </c>
      <c r="BB14" s="24"/>
      <c r="BC14" s="83"/>
    </row>
    <row r="15" spans="2:55" ht="12" customHeight="1">
      <c r="B15" s="191" t="s">
        <v>148</v>
      </c>
      <c r="C15" s="190" t="s">
        <v>75</v>
      </c>
      <c r="D15" s="7"/>
      <c r="E15" s="1"/>
      <c r="F15" s="8"/>
      <c r="G15" s="8"/>
      <c r="H15" s="8"/>
      <c r="I15" s="10"/>
      <c r="J15" s="7"/>
      <c r="K15" s="1"/>
      <c r="L15" s="8"/>
      <c r="M15" s="8"/>
      <c r="N15" s="8"/>
      <c r="O15" s="9"/>
      <c r="P15" s="7"/>
      <c r="Q15" s="1"/>
      <c r="R15" s="8"/>
      <c r="S15" s="8"/>
      <c r="T15" s="8"/>
      <c r="U15" s="10"/>
      <c r="V15" s="7"/>
      <c r="W15" s="1"/>
      <c r="X15" s="8"/>
      <c r="Y15" s="8"/>
      <c r="Z15" s="8"/>
      <c r="AA15" s="9"/>
      <c r="AB15" s="7"/>
      <c r="AC15" s="92"/>
      <c r="AD15" s="93"/>
      <c r="AE15" s="93"/>
      <c r="AF15" s="93"/>
      <c r="AG15" s="94"/>
      <c r="AH15" s="7"/>
      <c r="AI15" s="1"/>
      <c r="AJ15" s="8"/>
      <c r="AK15" s="8"/>
      <c r="AL15" s="8"/>
      <c r="AM15" s="9"/>
      <c r="AN15" s="7">
        <v>3</v>
      </c>
      <c r="AO15" s="1">
        <v>12</v>
      </c>
      <c r="AP15" s="8"/>
      <c r="AQ15" s="8">
        <v>16</v>
      </c>
      <c r="AR15" s="8"/>
      <c r="AS15" s="9"/>
      <c r="AT15" s="7"/>
      <c r="AU15" s="1"/>
      <c r="AV15" s="8"/>
      <c r="AW15" s="8"/>
      <c r="AX15" s="8"/>
      <c r="AY15" s="9"/>
      <c r="AZ15" s="198">
        <f>D15+J15+P15+V15+AB15+AH15+AN15+AT15</f>
        <v>3</v>
      </c>
      <c r="BA15" s="199">
        <f>SUM(E15:I15,K15:O15,Q15:U15,W15:AA15,AC15:AG15,AI15:AM15,AO15:AS15,AU15:AY15)</f>
        <v>28</v>
      </c>
      <c r="BB15" s="24"/>
      <c r="BC15" s="83"/>
    </row>
    <row r="16" spans="2:55" ht="12" customHeight="1">
      <c r="B16" s="191" t="s">
        <v>149</v>
      </c>
      <c r="C16" s="189" t="s">
        <v>78</v>
      </c>
      <c r="D16" s="19"/>
      <c r="E16" s="2"/>
      <c r="F16" s="4"/>
      <c r="G16" s="4"/>
      <c r="H16" s="4"/>
      <c r="I16" s="6"/>
      <c r="J16" s="19"/>
      <c r="K16" s="2"/>
      <c r="L16" s="4"/>
      <c r="M16" s="4"/>
      <c r="N16" s="4"/>
      <c r="O16" s="5"/>
      <c r="P16" s="19"/>
      <c r="Q16" s="2"/>
      <c r="R16" s="4"/>
      <c r="S16" s="4"/>
      <c r="T16" s="8"/>
      <c r="U16" s="10"/>
      <c r="V16" s="7"/>
      <c r="W16" s="1"/>
      <c r="X16" s="8"/>
      <c r="Y16" s="8"/>
      <c r="Z16" s="8"/>
      <c r="AA16" s="9"/>
      <c r="AB16" s="7"/>
      <c r="AC16" s="92"/>
      <c r="AD16" s="93"/>
      <c r="AE16" s="93"/>
      <c r="AF16" s="93"/>
      <c r="AG16" s="94"/>
      <c r="AH16" s="7"/>
      <c r="AI16" s="1"/>
      <c r="AJ16" s="8"/>
      <c r="AK16" s="8"/>
      <c r="AL16" s="8"/>
      <c r="AM16" s="9"/>
      <c r="AN16" s="7">
        <v>5</v>
      </c>
      <c r="AO16" s="1">
        <v>16</v>
      </c>
      <c r="AP16" s="8"/>
      <c r="AQ16" s="8">
        <v>16</v>
      </c>
      <c r="AR16" s="8">
        <v>12</v>
      </c>
      <c r="AS16" s="9"/>
      <c r="AT16" s="7"/>
      <c r="AU16" s="1"/>
      <c r="AV16" s="8"/>
      <c r="AW16" s="8"/>
      <c r="AX16" s="8"/>
      <c r="AY16" s="9"/>
      <c r="AZ16" s="198">
        <f t="shared" si="0"/>
        <v>5</v>
      </c>
      <c r="BA16" s="199">
        <f t="shared" si="1"/>
        <v>44</v>
      </c>
      <c r="BB16" s="24"/>
      <c r="BC16" s="83"/>
    </row>
    <row r="17" spans="1:55" s="22" customFormat="1" ht="12" customHeight="1" thickBot="1">
      <c r="A17" s="63"/>
      <c r="B17" s="191" t="s">
        <v>150</v>
      </c>
      <c r="C17" s="189" t="s">
        <v>45</v>
      </c>
      <c r="D17" s="19"/>
      <c r="E17" s="2"/>
      <c r="F17" s="4"/>
      <c r="G17" s="4"/>
      <c r="H17" s="4"/>
      <c r="I17" s="6"/>
      <c r="J17" s="19"/>
      <c r="K17" s="2"/>
      <c r="L17" s="4"/>
      <c r="M17" s="4"/>
      <c r="N17" s="4"/>
      <c r="O17" s="5"/>
      <c r="P17" s="19"/>
      <c r="Q17" s="2"/>
      <c r="R17" s="4"/>
      <c r="S17" s="4"/>
      <c r="T17" s="13"/>
      <c r="U17" s="15"/>
      <c r="V17" s="7"/>
      <c r="W17" s="1"/>
      <c r="X17" s="8"/>
      <c r="Y17" s="8"/>
      <c r="Z17" s="8"/>
      <c r="AA17" s="9"/>
      <c r="AB17" s="7"/>
      <c r="AC17" s="92"/>
      <c r="AD17" s="93"/>
      <c r="AE17" s="93"/>
      <c r="AF17" s="93"/>
      <c r="AG17" s="94"/>
      <c r="AH17" s="7"/>
      <c r="AI17" s="1"/>
      <c r="AJ17" s="8"/>
      <c r="AK17" s="8"/>
      <c r="AL17" s="8"/>
      <c r="AM17" s="9"/>
      <c r="AN17" s="7">
        <v>3</v>
      </c>
      <c r="AO17" s="1">
        <v>12</v>
      </c>
      <c r="AP17" s="8"/>
      <c r="AQ17" s="8">
        <v>16</v>
      </c>
      <c r="AR17" s="8"/>
      <c r="AS17" s="9"/>
      <c r="AT17" s="7"/>
      <c r="AU17" s="1"/>
      <c r="AV17" s="8"/>
      <c r="AW17" s="8"/>
      <c r="AX17" s="8"/>
      <c r="AY17" s="9"/>
      <c r="AZ17" s="198">
        <f t="shared" si="0"/>
        <v>3</v>
      </c>
      <c r="BA17" s="199">
        <f t="shared" si="1"/>
        <v>28</v>
      </c>
      <c r="BB17" s="27"/>
      <c r="BC17" s="84"/>
    </row>
    <row r="18" spans="1:62" s="45" customFormat="1" ht="14.25" thickBot="1" thickTop="1">
      <c r="A18" s="64"/>
      <c r="B18" s="163"/>
      <c r="C18" s="57" t="s">
        <v>23</v>
      </c>
      <c r="D18" s="58">
        <f aca="true" t="shared" si="2" ref="D18:AY18">SUM(D8:D17)</f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4">
        <f t="shared" si="2"/>
        <v>0</v>
      </c>
      <c r="I18" s="59">
        <f t="shared" si="2"/>
        <v>0</v>
      </c>
      <c r="J18" s="44">
        <f t="shared" si="2"/>
        <v>0</v>
      </c>
      <c r="K18" s="44">
        <f t="shared" si="2"/>
        <v>0</v>
      </c>
      <c r="L18" s="44">
        <f t="shared" si="2"/>
        <v>0</v>
      </c>
      <c r="M18" s="44">
        <f t="shared" si="2"/>
        <v>0</v>
      </c>
      <c r="N18" s="44">
        <f t="shared" si="2"/>
        <v>0</v>
      </c>
      <c r="O18" s="59">
        <f t="shared" si="2"/>
        <v>0</v>
      </c>
      <c r="P18" s="44">
        <f t="shared" si="2"/>
        <v>0</v>
      </c>
      <c r="Q18" s="44">
        <f t="shared" si="2"/>
        <v>0</v>
      </c>
      <c r="R18" s="44">
        <f t="shared" si="2"/>
        <v>0</v>
      </c>
      <c r="S18" s="44">
        <f t="shared" si="2"/>
        <v>0</v>
      </c>
      <c r="T18" s="44">
        <f t="shared" si="2"/>
        <v>0</v>
      </c>
      <c r="U18" s="61">
        <f t="shared" si="2"/>
        <v>0</v>
      </c>
      <c r="V18" s="44">
        <f t="shared" si="2"/>
        <v>5</v>
      </c>
      <c r="W18" s="44">
        <f t="shared" si="2"/>
        <v>16</v>
      </c>
      <c r="X18" s="44">
        <f t="shared" si="2"/>
        <v>0</v>
      </c>
      <c r="Y18" s="44">
        <f t="shared" si="2"/>
        <v>24</v>
      </c>
      <c r="Z18" s="44">
        <f t="shared" si="2"/>
        <v>0</v>
      </c>
      <c r="AA18" s="59">
        <f t="shared" si="2"/>
        <v>0</v>
      </c>
      <c r="AB18" s="44">
        <f t="shared" si="2"/>
        <v>9</v>
      </c>
      <c r="AC18" s="44">
        <f t="shared" si="2"/>
        <v>28</v>
      </c>
      <c r="AD18" s="44">
        <f t="shared" si="2"/>
        <v>0</v>
      </c>
      <c r="AE18" s="44">
        <f t="shared" si="2"/>
        <v>32</v>
      </c>
      <c r="AF18" s="44">
        <f t="shared" si="2"/>
        <v>8</v>
      </c>
      <c r="AG18" s="61">
        <f t="shared" si="2"/>
        <v>0</v>
      </c>
      <c r="AH18" s="44">
        <f t="shared" si="2"/>
        <v>8</v>
      </c>
      <c r="AI18" s="44">
        <f t="shared" si="2"/>
        <v>24</v>
      </c>
      <c r="AJ18" s="44">
        <f t="shared" si="2"/>
        <v>0</v>
      </c>
      <c r="AK18" s="44">
        <f t="shared" si="2"/>
        <v>32</v>
      </c>
      <c r="AL18" s="44">
        <f t="shared" si="2"/>
        <v>0</v>
      </c>
      <c r="AM18" s="61">
        <f t="shared" si="2"/>
        <v>8</v>
      </c>
      <c r="AN18" s="44">
        <f t="shared" si="2"/>
        <v>11</v>
      </c>
      <c r="AO18" s="44">
        <f t="shared" si="2"/>
        <v>40</v>
      </c>
      <c r="AP18" s="44">
        <f t="shared" si="2"/>
        <v>0</v>
      </c>
      <c r="AQ18" s="44">
        <f t="shared" si="2"/>
        <v>48</v>
      </c>
      <c r="AR18" s="44">
        <f t="shared" si="2"/>
        <v>12</v>
      </c>
      <c r="AS18" s="44">
        <f t="shared" si="2"/>
        <v>0</v>
      </c>
      <c r="AT18" s="44">
        <f t="shared" si="2"/>
        <v>0</v>
      </c>
      <c r="AU18" s="44">
        <f t="shared" si="2"/>
        <v>0</v>
      </c>
      <c r="AV18" s="44">
        <f t="shared" si="2"/>
        <v>0</v>
      </c>
      <c r="AW18" s="44">
        <f t="shared" si="2"/>
        <v>0</v>
      </c>
      <c r="AX18" s="44">
        <f t="shared" si="2"/>
        <v>0</v>
      </c>
      <c r="AY18" s="44">
        <f t="shared" si="2"/>
        <v>0</v>
      </c>
      <c r="AZ18" s="200">
        <f>AZ8</f>
        <v>33</v>
      </c>
      <c r="BA18" s="201">
        <f>BA8</f>
        <v>272</v>
      </c>
      <c r="BC18" s="85"/>
      <c r="BD18" s="54"/>
      <c r="BE18" s="54"/>
      <c r="BF18" s="54"/>
      <c r="BG18" s="54"/>
      <c r="BH18" s="54"/>
      <c r="BI18" s="54"/>
      <c r="BJ18" s="54"/>
    </row>
    <row r="19" spans="1:62" s="50" customFormat="1" ht="14.25" thickBot="1" thickTop="1">
      <c r="A19" s="26"/>
      <c r="B19" s="252" t="s">
        <v>21</v>
      </c>
      <c r="C19" s="285"/>
      <c r="D19" s="48">
        <f>SUM(D18:D18)</f>
        <v>0</v>
      </c>
      <c r="E19" s="245">
        <f>SUM(E18:I18)</f>
        <v>0</v>
      </c>
      <c r="F19" s="245"/>
      <c r="G19" s="245"/>
      <c r="H19" s="245"/>
      <c r="I19" s="249"/>
      <c r="J19" s="48">
        <f>SUM(J18:J18)</f>
        <v>0</v>
      </c>
      <c r="K19" s="245">
        <f>SUM(K18:O18)</f>
        <v>0</v>
      </c>
      <c r="L19" s="245"/>
      <c r="M19" s="245"/>
      <c r="N19" s="245"/>
      <c r="O19" s="245"/>
      <c r="P19" s="48">
        <f>SUM(P18:P18)</f>
        <v>0</v>
      </c>
      <c r="Q19" s="245">
        <f>SUM(Q18:U18)</f>
        <v>0</v>
      </c>
      <c r="R19" s="245"/>
      <c r="S19" s="245"/>
      <c r="T19" s="245"/>
      <c r="U19" s="249"/>
      <c r="V19" s="48">
        <f>SUM(V18:V18)</f>
        <v>5</v>
      </c>
      <c r="W19" s="245">
        <f>SUM(W18:AA18)</f>
        <v>40</v>
      </c>
      <c r="X19" s="245"/>
      <c r="Y19" s="245"/>
      <c r="Z19" s="245"/>
      <c r="AA19" s="245"/>
      <c r="AB19" s="48">
        <f>SUM(AB18:AB18)</f>
        <v>9</v>
      </c>
      <c r="AC19" s="245">
        <f>SUM(AC18:AG18)</f>
        <v>68</v>
      </c>
      <c r="AD19" s="245"/>
      <c r="AE19" s="245"/>
      <c r="AF19" s="245"/>
      <c r="AG19" s="249"/>
      <c r="AH19" s="48">
        <f>SUM(AH18:AH18)</f>
        <v>8</v>
      </c>
      <c r="AI19" s="245">
        <f>SUM(AI18:AM18)</f>
        <v>64</v>
      </c>
      <c r="AJ19" s="245"/>
      <c r="AK19" s="245"/>
      <c r="AL19" s="245"/>
      <c r="AM19" s="245"/>
      <c r="AN19" s="48">
        <f>SUM(AN18:AN18)</f>
        <v>11</v>
      </c>
      <c r="AO19" s="245">
        <f>SUM(AO18:AS18)</f>
        <v>100</v>
      </c>
      <c r="AP19" s="245"/>
      <c r="AQ19" s="245"/>
      <c r="AR19" s="245"/>
      <c r="AS19" s="245"/>
      <c r="AT19" s="48">
        <f>SUM(AT18:AT18)</f>
        <v>0</v>
      </c>
      <c r="AU19" s="245">
        <f>SUM(AU18:AY18)</f>
        <v>0</v>
      </c>
      <c r="AV19" s="245"/>
      <c r="AW19" s="245"/>
      <c r="AX19" s="245"/>
      <c r="AY19" s="245"/>
      <c r="AZ19" s="200">
        <f>D19+J19+P19+V19+AB19+AH19+AN19</f>
        <v>33</v>
      </c>
      <c r="BA19" s="201">
        <f>SUM(BA18:BA18)</f>
        <v>272</v>
      </c>
      <c r="BC19" s="51"/>
      <c r="BD19" s="51"/>
      <c r="BE19" s="51"/>
      <c r="BF19" s="51"/>
      <c r="BG19" s="51"/>
      <c r="BH19" s="51"/>
      <c r="BI19" s="51"/>
      <c r="BJ19" s="51"/>
    </row>
    <row r="20" spans="1:62" s="43" customFormat="1" ht="14.25" thickBot="1" thickTop="1">
      <c r="A20" s="26"/>
      <c r="B20" s="282" t="s">
        <v>17</v>
      </c>
      <c r="C20" s="283"/>
      <c r="D20" s="246">
        <v>0</v>
      </c>
      <c r="E20" s="247"/>
      <c r="F20" s="247"/>
      <c r="G20" s="247"/>
      <c r="H20" s="247"/>
      <c r="I20" s="248"/>
      <c r="J20" s="246">
        <v>0</v>
      </c>
      <c r="K20" s="247"/>
      <c r="L20" s="247"/>
      <c r="M20" s="247"/>
      <c r="N20" s="247"/>
      <c r="O20" s="248"/>
      <c r="P20" s="246">
        <v>0</v>
      </c>
      <c r="Q20" s="247"/>
      <c r="R20" s="247"/>
      <c r="S20" s="247"/>
      <c r="T20" s="247"/>
      <c r="U20" s="248"/>
      <c r="V20" s="246">
        <v>0</v>
      </c>
      <c r="W20" s="247"/>
      <c r="X20" s="247"/>
      <c r="Y20" s="247"/>
      <c r="Z20" s="247"/>
      <c r="AA20" s="248"/>
      <c r="AB20" s="246">
        <v>1</v>
      </c>
      <c r="AC20" s="247"/>
      <c r="AD20" s="247"/>
      <c r="AE20" s="247"/>
      <c r="AF20" s="247"/>
      <c r="AG20" s="248"/>
      <c r="AH20" s="246">
        <v>0</v>
      </c>
      <c r="AI20" s="247"/>
      <c r="AJ20" s="247"/>
      <c r="AK20" s="247"/>
      <c r="AL20" s="247"/>
      <c r="AM20" s="248"/>
      <c r="AN20" s="246">
        <v>0</v>
      </c>
      <c r="AO20" s="247"/>
      <c r="AP20" s="247"/>
      <c r="AQ20" s="247"/>
      <c r="AR20" s="247"/>
      <c r="AS20" s="248"/>
      <c r="AT20" s="246">
        <v>0</v>
      </c>
      <c r="AU20" s="247"/>
      <c r="AV20" s="247"/>
      <c r="AW20" s="247"/>
      <c r="AX20" s="247"/>
      <c r="AY20" s="248"/>
      <c r="AZ20" s="277">
        <f>SUM(D20:AS20)</f>
        <v>1</v>
      </c>
      <c r="BA20" s="278"/>
      <c r="BC20" s="86"/>
      <c r="BD20" s="55"/>
      <c r="BE20" s="55"/>
      <c r="BF20" s="55"/>
      <c r="BG20" s="55"/>
      <c r="BH20" s="55"/>
      <c r="BI20" s="55"/>
      <c r="BJ20" s="55"/>
    </row>
    <row r="21" spans="1:62" s="43" customFormat="1" ht="13.5" thickBot="1">
      <c r="A21" s="26"/>
      <c r="B21" s="164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C21" s="86"/>
      <c r="BD21" s="55"/>
      <c r="BE21" s="55"/>
      <c r="BF21" s="55"/>
      <c r="BG21" s="55"/>
      <c r="BH21" s="55"/>
      <c r="BI21" s="55"/>
      <c r="BJ21" s="55"/>
    </row>
    <row r="22" spans="19:24" ht="13.5" thickBot="1">
      <c r="S22" s="78"/>
      <c r="T22" s="79"/>
      <c r="U22" s="79"/>
      <c r="V22" s="79"/>
      <c r="W22" s="80"/>
      <c r="X22" s="25" t="s">
        <v>59</v>
      </c>
    </row>
    <row r="23" spans="1:55" s="87" customFormat="1" ht="15.75" hidden="1">
      <c r="A23" s="112"/>
      <c r="B23" s="166">
        <f>IF(SUM(D23:BA23)=0,0,-1)</f>
        <v>0</v>
      </c>
      <c r="C23" s="114" t="s">
        <v>73</v>
      </c>
      <c r="D23" s="87">
        <f>IF(D19=Informatyka_inż!D63,0,-1)</f>
        <v>0</v>
      </c>
      <c r="E23" s="87">
        <f>IF(E19=Informatyka_inż!E63,0,-1)</f>
        <v>0</v>
      </c>
      <c r="F23" s="87">
        <f>IF(F19=Informatyka_inż!F63,0,-1)</f>
        <v>0</v>
      </c>
      <c r="G23" s="87">
        <f>IF(G19=Informatyka_inż!G63,0,-1)</f>
        <v>0</v>
      </c>
      <c r="H23" s="87">
        <f>IF(H19=Informatyka_inż!H63,0,-1)</f>
        <v>0</v>
      </c>
      <c r="I23" s="87">
        <f>IF(I19=Informatyka_inż!I63,0,-1)</f>
        <v>0</v>
      </c>
      <c r="J23" s="87">
        <f>IF(J19=Informatyka_inż!J63,0,-1)</f>
        <v>0</v>
      </c>
      <c r="K23" s="87">
        <f>IF(K19=Informatyka_inż!K63,0,-1)</f>
        <v>0</v>
      </c>
      <c r="L23" s="87">
        <f>IF(L19=Informatyka_inż!L63,0,-1)</f>
        <v>0</v>
      </c>
      <c r="M23" s="87">
        <f>IF(M19=Informatyka_inż!M63,0,-1)</f>
        <v>0</v>
      </c>
      <c r="N23" s="87">
        <f>IF(N19=Informatyka_inż!N63,0,-1)</f>
        <v>0</v>
      </c>
      <c r="O23" s="87">
        <f>IF(O19=Informatyka_inż!O63,0,-1)</f>
        <v>0</v>
      </c>
      <c r="P23" s="87">
        <f>IF(P19=Informatyka_inż!P63,0,-1)</f>
        <v>0</v>
      </c>
      <c r="Q23" s="87">
        <f>IF(Q19=Informatyka_inż!Q63,0,-1)</f>
        <v>0</v>
      </c>
      <c r="R23" s="87">
        <f>IF(R19=Informatyka_inż!R63,0,-1)</f>
        <v>0</v>
      </c>
      <c r="S23" s="87">
        <f>IF(S19=Informatyka_inż!S63,0,-1)</f>
        <v>0</v>
      </c>
      <c r="T23" s="87">
        <f>IF(T19=Informatyka_inż!T63,0,-1)</f>
        <v>0</v>
      </c>
      <c r="U23" s="87">
        <f>IF(U19=Informatyka_inż!U63,0,-1)</f>
        <v>0</v>
      </c>
      <c r="V23" s="87">
        <f>IF(V19=Informatyka_inż!V63,0,-1)</f>
        <v>0</v>
      </c>
      <c r="W23" s="87">
        <f>IF(W19=Informatyka_inż!W63,0,-1)</f>
        <v>0</v>
      </c>
      <c r="X23" s="87">
        <f>IF(X19=Informatyka_inż!X63,0,-1)</f>
        <v>0</v>
      </c>
      <c r="Y23" s="87">
        <f>IF(Y19=Informatyka_inż!Y63,0,-1)</f>
        <v>0</v>
      </c>
      <c r="Z23" s="87">
        <f>IF(Z19=Informatyka_inż!Z63,0,-1)</f>
        <v>0</v>
      </c>
      <c r="AA23" s="87">
        <f>IF(AA19=Informatyka_inż!AA63,0,-1)</f>
        <v>0</v>
      </c>
      <c r="AB23" s="87">
        <f>IF(AB19=Informatyka_inż!AB63,0,-1)</f>
        <v>0</v>
      </c>
      <c r="AC23" s="87">
        <f>IF(AC19=Informatyka_inż!AC63,0,-1)</f>
        <v>0</v>
      </c>
      <c r="AD23" s="87">
        <f>IF(AD19=Informatyka_inż!AD63,0,-1)</f>
        <v>0</v>
      </c>
      <c r="AE23" s="87">
        <f>IF(AE19=Informatyka_inż!AE63,0,-1)</f>
        <v>0</v>
      </c>
      <c r="AF23" s="87">
        <f>IF(AF19=Informatyka_inż!AF63,0,-1)</f>
        <v>0</v>
      </c>
      <c r="AG23" s="87">
        <f>IF(AG19=Informatyka_inż!AG63,0,-1)</f>
        <v>0</v>
      </c>
      <c r="AH23" s="87">
        <f>IF(AH19=Informatyka_inż!AH63,0,-1)</f>
        <v>0</v>
      </c>
      <c r="AI23" s="87">
        <f>IF(AI19=Informatyka_inż!AI63,0,-1)</f>
        <v>0</v>
      </c>
      <c r="AJ23" s="87">
        <f>IF(AJ19=Informatyka_inż!AJ63,0,-1)</f>
        <v>0</v>
      </c>
      <c r="AK23" s="87">
        <f>IF(AK19=Informatyka_inż!AK63,0,-1)</f>
        <v>0</v>
      </c>
      <c r="AL23" s="87">
        <f>IF(AL19=Informatyka_inż!AL63,0,-1)</f>
        <v>0</v>
      </c>
      <c r="AM23" s="87">
        <f>IF(AM19=Informatyka_inż!AM63,0,-1)</f>
        <v>0</v>
      </c>
      <c r="AN23" s="87">
        <f>IF(AN19=Informatyka_inż!AN63,0,-1)</f>
        <v>0</v>
      </c>
      <c r="AO23" s="87">
        <f>IF(AO19=Informatyka_inż!AO63,0,-1)</f>
        <v>0</v>
      </c>
      <c r="AP23" s="87">
        <f>IF(AP19=Informatyka_inż!AP63,0,-1)</f>
        <v>0</v>
      </c>
      <c r="AQ23" s="87">
        <f>IF(AQ19=Informatyka_inż!AQ63,0,-1)</f>
        <v>0</v>
      </c>
      <c r="AR23" s="87">
        <f>IF(AR19=Informatyka_inż!AR63,0,-1)</f>
        <v>0</v>
      </c>
      <c r="AS23" s="87">
        <f>IF(AS19=Informatyka_inż!AS63,0,-1)</f>
        <v>0</v>
      </c>
      <c r="AT23" s="87">
        <f>IF(AT19=Informatyka_inż!AT63,0,-1)</f>
        <v>0</v>
      </c>
      <c r="AU23" s="87">
        <f>IF(AU19=Informatyka_inż!AU63,0,-1)</f>
        <v>0</v>
      </c>
      <c r="AV23" s="87">
        <f>IF(AV19=Informatyka_inż!AV63,0,-1)</f>
        <v>0</v>
      </c>
      <c r="AW23" s="87">
        <f>IF(AW19=Informatyka_inż!AW63,0,-1)</f>
        <v>0</v>
      </c>
      <c r="AX23" s="87">
        <f>IF(AX19=Informatyka_inż!AX63,0,-1)</f>
        <v>0</v>
      </c>
      <c r="AY23" s="87">
        <f>IF(AY19=Informatyka_inż!AY63,0,-1)</f>
        <v>0</v>
      </c>
      <c r="AZ23" s="87">
        <f>IF(AZ19=Informatyka_inż!AZ63,0,-1)</f>
        <v>0</v>
      </c>
      <c r="BA23" s="87">
        <f>IF(BA19=Informatyka_inż!BA63,0,-1)</f>
        <v>0</v>
      </c>
      <c r="BC23" s="113"/>
    </row>
    <row r="24" spans="3:9" ht="12.75" hidden="1">
      <c r="C24" s="66" t="s">
        <v>51</v>
      </c>
      <c r="D24" s="25">
        <f>E18+K18+Q18+W18+AC18+AI18+AO18</f>
        <v>108</v>
      </c>
      <c r="F24" s="279">
        <f>D24</f>
        <v>108</v>
      </c>
      <c r="G24" s="279"/>
      <c r="H24" s="279"/>
      <c r="I24" s="279"/>
    </row>
    <row r="25" spans="3:12" ht="12.75" hidden="1">
      <c r="C25" s="66" t="s">
        <v>52</v>
      </c>
      <c r="D25" s="25">
        <f>F18+L18+R18+X18+AD18+AJ18+AP18</f>
        <v>0</v>
      </c>
      <c r="F25" s="25" t="s">
        <v>56</v>
      </c>
      <c r="G25" s="25" t="s">
        <v>56</v>
      </c>
      <c r="H25" s="25" t="s">
        <v>56</v>
      </c>
      <c r="I25" s="25" t="s">
        <v>56</v>
      </c>
      <c r="J25" s="25" t="s">
        <v>57</v>
      </c>
      <c r="K25" s="279">
        <f>F24/F26</f>
        <v>0.6585365853658537</v>
      </c>
      <c r="L25" s="279"/>
    </row>
    <row r="26" spans="3:9" ht="12.75" hidden="1">
      <c r="C26" s="66" t="s">
        <v>53</v>
      </c>
      <c r="D26" s="25">
        <f>G18+M18+S18+Y18+AE18+AK18+AQ18</f>
        <v>136</v>
      </c>
      <c r="F26" s="279">
        <f>D25+D26+D27+D28</f>
        <v>164</v>
      </c>
      <c r="G26" s="279"/>
      <c r="H26" s="279"/>
      <c r="I26" s="279"/>
    </row>
    <row r="27" spans="3:4" ht="12.75" hidden="1">
      <c r="C27" s="66" t="s">
        <v>54</v>
      </c>
      <c r="D27" s="25">
        <f>H18+N18+T18+Z18+AF18+AL18+AR18</f>
        <v>20</v>
      </c>
    </row>
    <row r="28" spans="3:4" ht="12.75" hidden="1">
      <c r="C28" s="66" t="s">
        <v>55</v>
      </c>
      <c r="D28" s="25">
        <f>I18+O18+U18+AA18+AG18+AM18+AS18</f>
        <v>8</v>
      </c>
    </row>
  </sheetData>
  <sheetProtection/>
  <mergeCells count="40">
    <mergeCell ref="B4:AU4"/>
    <mergeCell ref="BC5:BD5"/>
    <mergeCell ref="AZ20:BA20"/>
    <mergeCell ref="Q19:U19"/>
    <mergeCell ref="AT6:AY6"/>
    <mergeCell ref="AU19:AY19"/>
    <mergeCell ref="AT20:AY20"/>
    <mergeCell ref="AC19:AG19"/>
    <mergeCell ref="V20:AA20"/>
    <mergeCell ref="AN20:AS20"/>
    <mergeCell ref="AH20:AM20"/>
    <mergeCell ref="BE5:BF5"/>
    <mergeCell ref="F26:I26"/>
    <mergeCell ref="F24:I24"/>
    <mergeCell ref="K25:L25"/>
    <mergeCell ref="J6:O6"/>
    <mergeCell ref="P6:U6"/>
    <mergeCell ref="V6:AA6"/>
    <mergeCell ref="W19:AA19"/>
    <mergeCell ref="P20:U20"/>
    <mergeCell ref="AO19:AS19"/>
    <mergeCell ref="A5:A7"/>
    <mergeCell ref="B20:C20"/>
    <mergeCell ref="D20:I20"/>
    <mergeCell ref="J20:O20"/>
    <mergeCell ref="E8:AS8"/>
    <mergeCell ref="E19:I19"/>
    <mergeCell ref="B19:C19"/>
    <mergeCell ref="K19:O19"/>
    <mergeCell ref="AI19:AM19"/>
    <mergeCell ref="AB20:AG20"/>
    <mergeCell ref="B2:BA2"/>
    <mergeCell ref="AZ5:BA5"/>
    <mergeCell ref="AZ6:BA6"/>
    <mergeCell ref="D5:AS5"/>
    <mergeCell ref="D6:I6"/>
    <mergeCell ref="B3:BA3"/>
    <mergeCell ref="AN6:AS6"/>
    <mergeCell ref="AB6:AG6"/>
    <mergeCell ref="AH6:AM6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2" r:id="rId1"/>
  <headerFooter alignWithMargins="0">
    <oddHeader>&amp;L&amp;"Arial CE,Pogrubiony"&amp;11Politechnika Śląska&amp;R&amp;"Arial CE,Pogrubiony"&amp;11Wydział Elektryczny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S35"/>
  <sheetViews>
    <sheetView zoomScale="75" zoomScaleNormal="75" zoomScalePageLayoutView="0" workbookViewId="0" topLeftCell="B1">
      <selection activeCell="B2" sqref="B2:BA2"/>
    </sheetView>
  </sheetViews>
  <sheetFormatPr defaultColWidth="8.875" defaultRowHeight="12.75"/>
  <cols>
    <col min="1" max="1" width="6.875" style="63" bestFit="1" customWidth="1"/>
    <col min="2" max="2" width="9.75390625" style="165" customWidth="1"/>
    <col min="3" max="3" width="56.25390625" style="25" customWidth="1"/>
    <col min="4" max="4" width="5.25390625" style="25" customWidth="1"/>
    <col min="5" max="28" width="3.875" style="25" customWidth="1"/>
    <col min="29" max="29" width="4.25390625" style="25" customWidth="1"/>
    <col min="30" max="51" width="3.875" style="25" customWidth="1"/>
    <col min="52" max="52" width="4.75390625" style="25" customWidth="1"/>
    <col min="53" max="53" width="6.125" style="25" customWidth="1"/>
    <col min="54" max="54" width="3.125" style="25" customWidth="1"/>
    <col min="55" max="55" width="14.625" style="82" customWidth="1"/>
    <col min="56" max="16384" width="8.875" style="25" customWidth="1"/>
  </cols>
  <sheetData>
    <row r="2" spans="2:55" ht="15">
      <c r="B2" s="267" t="str">
        <f>Informatyka_inż!B2</f>
        <v> Kierunek Informatyka, studia niestacjonarne I stopnia. Obowiązuje od roku akademickiego 2016/2017 zatwierdzony uchwałą Rady Wydziału 26.04.2016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4"/>
      <c r="BC2" s="83"/>
    </row>
    <row r="3" spans="2:55" ht="12.75">
      <c r="B3" s="274" t="s">
        <v>194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4"/>
      <c r="BC3" s="83"/>
    </row>
    <row r="4" spans="2:72" ht="13.5" thickBot="1">
      <c r="B4" s="263" t="s">
        <v>166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7"/>
      <c r="AW4" s="84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</row>
    <row r="5" spans="1:58" ht="13.5" thickBot="1">
      <c r="A5" s="286"/>
      <c r="B5" s="158"/>
      <c r="C5" s="28"/>
      <c r="D5" s="268" t="s">
        <v>14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69"/>
      <c r="AT5" s="118"/>
      <c r="AU5" s="118"/>
      <c r="AV5" s="118"/>
      <c r="AW5" s="118"/>
      <c r="AX5" s="118"/>
      <c r="AY5" s="118"/>
      <c r="AZ5" s="268" t="s">
        <v>15</v>
      </c>
      <c r="BA5" s="269"/>
      <c r="BB5" s="24"/>
      <c r="BC5" s="280"/>
      <c r="BD5" s="281"/>
      <c r="BE5" s="280"/>
      <c r="BF5" s="281"/>
    </row>
    <row r="6" spans="1:58" ht="12.75">
      <c r="A6" s="286"/>
      <c r="B6" s="159" t="s">
        <v>91</v>
      </c>
      <c r="C6" s="30" t="s">
        <v>18</v>
      </c>
      <c r="D6" s="255" t="s">
        <v>5</v>
      </c>
      <c r="E6" s="272"/>
      <c r="F6" s="272"/>
      <c r="G6" s="272"/>
      <c r="H6" s="272"/>
      <c r="I6" s="273"/>
      <c r="J6" s="255" t="s">
        <v>6</v>
      </c>
      <c r="K6" s="256"/>
      <c r="L6" s="256"/>
      <c r="M6" s="256"/>
      <c r="N6" s="256"/>
      <c r="O6" s="257"/>
      <c r="P6" s="255" t="s">
        <v>7</v>
      </c>
      <c r="Q6" s="256"/>
      <c r="R6" s="256"/>
      <c r="S6" s="256"/>
      <c r="T6" s="256"/>
      <c r="U6" s="257"/>
      <c r="V6" s="255" t="s">
        <v>8</v>
      </c>
      <c r="W6" s="256"/>
      <c r="X6" s="256"/>
      <c r="Y6" s="256"/>
      <c r="Z6" s="256"/>
      <c r="AA6" s="257"/>
      <c r="AB6" s="255" t="s">
        <v>9</v>
      </c>
      <c r="AC6" s="256"/>
      <c r="AD6" s="256"/>
      <c r="AE6" s="256"/>
      <c r="AF6" s="256"/>
      <c r="AG6" s="257"/>
      <c r="AH6" s="255" t="s">
        <v>10</v>
      </c>
      <c r="AI6" s="256"/>
      <c r="AJ6" s="256"/>
      <c r="AK6" s="256"/>
      <c r="AL6" s="256"/>
      <c r="AM6" s="257"/>
      <c r="AN6" s="255" t="s">
        <v>11</v>
      </c>
      <c r="AO6" s="256"/>
      <c r="AP6" s="256"/>
      <c r="AQ6" s="256"/>
      <c r="AR6" s="256"/>
      <c r="AS6" s="257"/>
      <c r="AT6" s="255" t="s">
        <v>88</v>
      </c>
      <c r="AU6" s="256"/>
      <c r="AV6" s="256"/>
      <c r="AW6" s="256"/>
      <c r="AX6" s="256"/>
      <c r="AY6" s="257"/>
      <c r="AZ6" s="270" t="s">
        <v>16</v>
      </c>
      <c r="BA6" s="271"/>
      <c r="BB6" s="24"/>
      <c r="BC6" s="81"/>
      <c r="BD6" s="81"/>
      <c r="BE6" s="81"/>
      <c r="BF6" s="81"/>
    </row>
    <row r="7" spans="1:97" s="22" customFormat="1" ht="13.5" thickBot="1">
      <c r="A7" s="286"/>
      <c r="B7" s="159"/>
      <c r="C7" s="29"/>
      <c r="D7" s="31" t="s">
        <v>19</v>
      </c>
      <c r="E7" s="32" t="s">
        <v>0</v>
      </c>
      <c r="F7" s="33" t="s">
        <v>1</v>
      </c>
      <c r="G7" s="33" t="s">
        <v>2</v>
      </c>
      <c r="H7" s="33" t="s">
        <v>3</v>
      </c>
      <c r="I7" s="34" t="s">
        <v>4</v>
      </c>
      <c r="J7" s="31" t="s">
        <v>19</v>
      </c>
      <c r="K7" s="35" t="s">
        <v>0</v>
      </c>
      <c r="L7" s="36" t="s">
        <v>1</v>
      </c>
      <c r="M7" s="36" t="s">
        <v>2</v>
      </c>
      <c r="N7" s="36" t="s">
        <v>3</v>
      </c>
      <c r="O7" s="37" t="s">
        <v>4</v>
      </c>
      <c r="P7" s="31" t="s">
        <v>19</v>
      </c>
      <c r="Q7" s="32" t="s">
        <v>0</v>
      </c>
      <c r="R7" s="33" t="s">
        <v>1</v>
      </c>
      <c r="S7" s="33" t="s">
        <v>2</v>
      </c>
      <c r="T7" s="33" t="s">
        <v>3</v>
      </c>
      <c r="U7" s="34" t="s">
        <v>4</v>
      </c>
      <c r="V7" s="31" t="s">
        <v>19</v>
      </c>
      <c r="W7" s="35" t="s">
        <v>0</v>
      </c>
      <c r="X7" s="36" t="s">
        <v>1</v>
      </c>
      <c r="Y7" s="36" t="s">
        <v>2</v>
      </c>
      <c r="Z7" s="36" t="s">
        <v>3</v>
      </c>
      <c r="AA7" s="37" t="s">
        <v>4</v>
      </c>
      <c r="AB7" s="31" t="s">
        <v>19</v>
      </c>
      <c r="AC7" s="32" t="s">
        <v>0</v>
      </c>
      <c r="AD7" s="33" t="s">
        <v>1</v>
      </c>
      <c r="AE7" s="33" t="s">
        <v>2</v>
      </c>
      <c r="AF7" s="33" t="s">
        <v>3</v>
      </c>
      <c r="AG7" s="34" t="s">
        <v>4</v>
      </c>
      <c r="AH7" s="31" t="s">
        <v>19</v>
      </c>
      <c r="AI7" s="35" t="s">
        <v>0</v>
      </c>
      <c r="AJ7" s="36" t="s">
        <v>1</v>
      </c>
      <c r="AK7" s="36" t="s">
        <v>2</v>
      </c>
      <c r="AL7" s="36" t="s">
        <v>3</v>
      </c>
      <c r="AM7" s="37" t="s">
        <v>4</v>
      </c>
      <c r="AN7" s="31" t="s">
        <v>19</v>
      </c>
      <c r="AO7" s="32" t="s">
        <v>0</v>
      </c>
      <c r="AP7" s="33" t="s">
        <v>1</v>
      </c>
      <c r="AQ7" s="33" t="s">
        <v>2</v>
      </c>
      <c r="AR7" s="33" t="s">
        <v>3</v>
      </c>
      <c r="AS7" s="34" t="s">
        <v>4</v>
      </c>
      <c r="AT7" s="31" t="s">
        <v>19</v>
      </c>
      <c r="AU7" s="32" t="s">
        <v>0</v>
      </c>
      <c r="AV7" s="33" t="s">
        <v>1</v>
      </c>
      <c r="AW7" s="33" t="s">
        <v>2</v>
      </c>
      <c r="AX7" s="33" t="s">
        <v>3</v>
      </c>
      <c r="AY7" s="34" t="s">
        <v>4</v>
      </c>
      <c r="AZ7" s="38" t="s">
        <v>19</v>
      </c>
      <c r="BA7" s="39" t="s">
        <v>20</v>
      </c>
      <c r="BB7" s="24"/>
      <c r="BC7" s="63"/>
      <c r="BD7" s="63"/>
      <c r="BE7" s="63"/>
      <c r="BF7" s="63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</row>
    <row r="8" spans="2:91" ht="12" customHeight="1" thickBot="1" thickTop="1">
      <c r="B8" s="160" t="s">
        <v>7</v>
      </c>
      <c r="C8" s="40" t="s">
        <v>34</v>
      </c>
      <c r="D8" s="18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119"/>
      <c r="AU8" s="119"/>
      <c r="AV8" s="119"/>
      <c r="AW8" s="119"/>
      <c r="AX8" s="119"/>
      <c r="AY8" s="119"/>
      <c r="AZ8" s="200">
        <f>SUM(AZ9:AZ17)</f>
        <v>33</v>
      </c>
      <c r="BA8" s="201">
        <f>SUM(BA9:BA17)</f>
        <v>272</v>
      </c>
      <c r="BB8" s="24"/>
      <c r="BC8"/>
      <c r="BD8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</row>
    <row r="9" spans="1:55" s="22" customFormat="1" ht="12" customHeight="1" thickTop="1">
      <c r="A9" s="63"/>
      <c r="B9" s="186" t="s">
        <v>151</v>
      </c>
      <c r="C9" s="187" t="s">
        <v>79</v>
      </c>
      <c r="D9" s="3"/>
      <c r="E9" s="2"/>
      <c r="F9" s="4"/>
      <c r="G9" s="4"/>
      <c r="H9" s="4"/>
      <c r="I9" s="6"/>
      <c r="J9" s="3"/>
      <c r="K9" s="2"/>
      <c r="L9" s="4"/>
      <c r="M9" s="4"/>
      <c r="N9" s="4"/>
      <c r="O9" s="5"/>
      <c r="P9" s="3"/>
      <c r="Q9" s="2"/>
      <c r="R9" s="4"/>
      <c r="S9" s="4"/>
      <c r="T9" s="4"/>
      <c r="U9" s="6"/>
      <c r="V9" s="3">
        <v>4</v>
      </c>
      <c r="W9" s="2">
        <v>16</v>
      </c>
      <c r="X9" s="4"/>
      <c r="Y9" s="4">
        <v>16</v>
      </c>
      <c r="Z9" s="4"/>
      <c r="AA9" s="5"/>
      <c r="AB9" s="3"/>
      <c r="AC9" s="2"/>
      <c r="AD9" s="4"/>
      <c r="AE9" s="4"/>
      <c r="AF9" s="4"/>
      <c r="AG9" s="6"/>
      <c r="AH9" s="3"/>
      <c r="AI9" s="2"/>
      <c r="AJ9" s="4"/>
      <c r="AK9" s="4"/>
      <c r="AL9" s="4"/>
      <c r="AM9" s="5"/>
      <c r="AN9" s="3"/>
      <c r="AO9" s="2"/>
      <c r="AP9" s="4"/>
      <c r="AQ9" s="4"/>
      <c r="AR9" s="4"/>
      <c r="AS9" s="5"/>
      <c r="AT9" s="3"/>
      <c r="AU9" s="2"/>
      <c r="AV9" s="4"/>
      <c r="AW9" s="4"/>
      <c r="AX9" s="4"/>
      <c r="AY9" s="5"/>
      <c r="AZ9" s="198">
        <f>D9+J9+P9+V9+AB9+AH9+AN9+AT9</f>
        <v>4</v>
      </c>
      <c r="BA9" s="199">
        <f>SUM(E9:I9,K9:O9,Q9:U9,W9:AA9,AC9:AG9,AI9:AM9,AO9:AS9,AU9:AY9)</f>
        <v>32</v>
      </c>
      <c r="BB9" s="27"/>
      <c r="BC9" s="84"/>
    </row>
    <row r="10" spans="1:55" s="22" customFormat="1" ht="12" customHeight="1">
      <c r="A10" s="63"/>
      <c r="B10" s="188" t="s">
        <v>152</v>
      </c>
      <c r="C10" s="189" t="s">
        <v>44</v>
      </c>
      <c r="D10" s="19"/>
      <c r="E10" s="2"/>
      <c r="F10" s="4"/>
      <c r="G10" s="4"/>
      <c r="H10" s="4"/>
      <c r="I10" s="6"/>
      <c r="J10" s="19"/>
      <c r="K10" s="2"/>
      <c r="L10" s="4"/>
      <c r="M10" s="4"/>
      <c r="N10" s="4"/>
      <c r="O10" s="5"/>
      <c r="P10" s="19"/>
      <c r="Q10" s="2"/>
      <c r="R10" s="4"/>
      <c r="S10" s="4"/>
      <c r="T10" s="13"/>
      <c r="U10" s="15"/>
      <c r="V10" s="7">
        <v>1</v>
      </c>
      <c r="W10" s="1">
        <v>8</v>
      </c>
      <c r="X10" s="8"/>
      <c r="Y10" s="8"/>
      <c r="Z10" s="8"/>
      <c r="AA10" s="9"/>
      <c r="AB10" s="7">
        <v>2</v>
      </c>
      <c r="AC10" s="1"/>
      <c r="AD10" s="8"/>
      <c r="AE10" s="8">
        <v>16</v>
      </c>
      <c r="AF10" s="8"/>
      <c r="AG10" s="9"/>
      <c r="AH10" s="19"/>
      <c r="AI10" s="2"/>
      <c r="AJ10" s="4"/>
      <c r="AK10" s="4"/>
      <c r="AL10" s="4"/>
      <c r="AM10" s="5"/>
      <c r="AN10" s="19"/>
      <c r="AO10" s="2"/>
      <c r="AP10" s="4"/>
      <c r="AQ10" s="4"/>
      <c r="AR10" s="4"/>
      <c r="AS10" s="5"/>
      <c r="AT10" s="19"/>
      <c r="AU10" s="2"/>
      <c r="AV10" s="4"/>
      <c r="AW10" s="4"/>
      <c r="AX10" s="4"/>
      <c r="AY10" s="5"/>
      <c r="AZ10" s="198">
        <f>D10+J10+P10+V10+AB10+AH10+AN10+AT10</f>
        <v>3</v>
      </c>
      <c r="BA10" s="199">
        <f>SUM(E10:I10,K10:O10,Q10:U10,W10:AA10,AC10:AG10,AI10:AM10,AO10:AS10,AU10:AY10)</f>
        <v>24</v>
      </c>
      <c r="BB10" s="27"/>
      <c r="BC10" s="84"/>
    </row>
    <row r="11" spans="2:91" ht="12" customHeight="1">
      <c r="B11" s="188" t="s">
        <v>153</v>
      </c>
      <c r="C11" s="190" t="s">
        <v>84</v>
      </c>
      <c r="D11" s="7"/>
      <c r="E11" s="1"/>
      <c r="F11" s="8"/>
      <c r="G11" s="8"/>
      <c r="H11" s="8"/>
      <c r="I11" s="10"/>
      <c r="J11" s="7"/>
      <c r="K11" s="1"/>
      <c r="L11" s="8"/>
      <c r="M11" s="8"/>
      <c r="N11" s="8"/>
      <c r="O11" s="9"/>
      <c r="P11" s="7"/>
      <c r="Q11" s="1"/>
      <c r="R11" s="8"/>
      <c r="S11" s="8"/>
      <c r="T11" s="8"/>
      <c r="U11" s="10"/>
      <c r="V11" s="7"/>
      <c r="W11" s="1"/>
      <c r="X11" s="8"/>
      <c r="Y11" s="8"/>
      <c r="Z11" s="8"/>
      <c r="AA11" s="9"/>
      <c r="AB11" s="7">
        <v>2</v>
      </c>
      <c r="AC11" s="1">
        <v>16</v>
      </c>
      <c r="AD11" s="8"/>
      <c r="AE11" s="8"/>
      <c r="AF11" s="8"/>
      <c r="AG11" s="10"/>
      <c r="AH11" s="7">
        <v>4</v>
      </c>
      <c r="AI11" s="1"/>
      <c r="AJ11" s="8"/>
      <c r="AK11" s="8">
        <v>16</v>
      </c>
      <c r="AL11" s="8"/>
      <c r="AM11" s="10">
        <v>16</v>
      </c>
      <c r="AN11" s="7"/>
      <c r="AO11" s="1"/>
      <c r="AP11" s="8"/>
      <c r="AQ11" s="8"/>
      <c r="AR11" s="8"/>
      <c r="AS11" s="9"/>
      <c r="AT11" s="7"/>
      <c r="AU11" s="1"/>
      <c r="AV11" s="8"/>
      <c r="AW11" s="8"/>
      <c r="AX11" s="8"/>
      <c r="AY11" s="9"/>
      <c r="AZ11" s="198">
        <f aca="true" t="shared" si="0" ref="AZ11:AZ17">D11+J11+P11+V11+AB11+AH11+AN11+AT11</f>
        <v>6</v>
      </c>
      <c r="BA11" s="199">
        <f aca="true" t="shared" si="1" ref="BA11:BA17">SUM(E11:I11,K11:O11,Q11:U11,W11:AA11,AC11:AG11,AI11:AM11,AO11:AS11,AU11:AY11)</f>
        <v>48</v>
      </c>
      <c r="BB11" s="24"/>
      <c r="BC11" s="84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</row>
    <row r="12" spans="2:55" ht="12" customHeight="1">
      <c r="B12" s="188" t="s">
        <v>154</v>
      </c>
      <c r="C12" s="190" t="s">
        <v>80</v>
      </c>
      <c r="D12" s="7"/>
      <c r="E12" s="1"/>
      <c r="F12" s="8"/>
      <c r="G12" s="8"/>
      <c r="H12" s="8"/>
      <c r="I12" s="10"/>
      <c r="J12" s="7"/>
      <c r="K12" s="1"/>
      <c r="L12" s="8"/>
      <c r="M12" s="8"/>
      <c r="N12" s="8"/>
      <c r="O12" s="9"/>
      <c r="P12" s="7"/>
      <c r="Q12" s="1"/>
      <c r="R12" s="8"/>
      <c r="S12" s="8"/>
      <c r="T12" s="8"/>
      <c r="U12" s="10"/>
      <c r="V12" s="7"/>
      <c r="W12" s="1"/>
      <c r="X12" s="8"/>
      <c r="Y12" s="8"/>
      <c r="Z12" s="8"/>
      <c r="AA12" s="9"/>
      <c r="AB12" s="7">
        <v>5</v>
      </c>
      <c r="AC12" s="70">
        <v>16</v>
      </c>
      <c r="AD12" s="71"/>
      <c r="AE12" s="71">
        <v>20</v>
      </c>
      <c r="AF12" s="71"/>
      <c r="AG12" s="72"/>
      <c r="AH12" s="7"/>
      <c r="AI12" s="1"/>
      <c r="AJ12" s="8"/>
      <c r="AK12" s="8"/>
      <c r="AL12" s="8"/>
      <c r="AM12" s="9"/>
      <c r="AN12" s="7"/>
      <c r="AO12" s="1"/>
      <c r="AP12" s="8"/>
      <c r="AQ12" s="8"/>
      <c r="AR12" s="8"/>
      <c r="AS12" s="9"/>
      <c r="AT12" s="7"/>
      <c r="AU12" s="1"/>
      <c r="AV12" s="8"/>
      <c r="AW12" s="8"/>
      <c r="AX12" s="8"/>
      <c r="AY12" s="9"/>
      <c r="AZ12" s="198">
        <f t="shared" si="0"/>
        <v>5</v>
      </c>
      <c r="BA12" s="199">
        <f t="shared" si="1"/>
        <v>36</v>
      </c>
      <c r="BB12" s="24"/>
      <c r="BC12" s="83"/>
    </row>
    <row r="13" spans="2:55" ht="12" customHeight="1">
      <c r="B13" s="188" t="s">
        <v>155</v>
      </c>
      <c r="C13" s="190" t="s">
        <v>81</v>
      </c>
      <c r="D13" s="7"/>
      <c r="E13" s="1"/>
      <c r="F13" s="8"/>
      <c r="G13" s="8"/>
      <c r="H13" s="8"/>
      <c r="I13" s="10"/>
      <c r="J13" s="7"/>
      <c r="K13" s="1"/>
      <c r="L13" s="8"/>
      <c r="M13" s="8"/>
      <c r="N13" s="8"/>
      <c r="O13" s="9"/>
      <c r="P13" s="7"/>
      <c r="Q13" s="1"/>
      <c r="R13" s="8"/>
      <c r="S13" s="8"/>
      <c r="T13" s="8"/>
      <c r="U13" s="10"/>
      <c r="V13" s="7"/>
      <c r="W13" s="1"/>
      <c r="X13" s="8"/>
      <c r="Y13" s="8"/>
      <c r="Z13" s="8"/>
      <c r="AA13" s="9"/>
      <c r="AB13" s="7"/>
      <c r="AC13" s="92"/>
      <c r="AD13" s="93"/>
      <c r="AE13" s="93"/>
      <c r="AF13" s="93"/>
      <c r="AG13" s="94"/>
      <c r="AH13" s="7"/>
      <c r="AI13" s="1"/>
      <c r="AJ13" s="8"/>
      <c r="AK13" s="8"/>
      <c r="AL13" s="8"/>
      <c r="AM13" s="9"/>
      <c r="AN13" s="7">
        <v>4</v>
      </c>
      <c r="AO13" s="1">
        <v>16</v>
      </c>
      <c r="AP13" s="8"/>
      <c r="AQ13" s="8"/>
      <c r="AR13" s="8"/>
      <c r="AS13" s="9">
        <v>16</v>
      </c>
      <c r="AT13" s="7"/>
      <c r="AU13" s="1"/>
      <c r="AV13" s="8"/>
      <c r="AW13" s="8"/>
      <c r="AX13" s="8"/>
      <c r="AY13" s="9"/>
      <c r="AZ13" s="198">
        <f t="shared" si="0"/>
        <v>4</v>
      </c>
      <c r="BA13" s="199">
        <f t="shared" si="1"/>
        <v>32</v>
      </c>
      <c r="BB13" s="24"/>
      <c r="BC13" s="83"/>
    </row>
    <row r="14" spans="2:55" ht="12" customHeight="1">
      <c r="B14" s="188" t="s">
        <v>156</v>
      </c>
      <c r="C14" s="189" t="s">
        <v>83</v>
      </c>
      <c r="D14" s="7"/>
      <c r="E14" s="1"/>
      <c r="F14" s="8"/>
      <c r="G14" s="8"/>
      <c r="H14" s="8"/>
      <c r="I14" s="10"/>
      <c r="J14" s="7"/>
      <c r="K14" s="1"/>
      <c r="L14" s="8"/>
      <c r="M14" s="8"/>
      <c r="N14" s="8"/>
      <c r="O14" s="9"/>
      <c r="P14" s="7"/>
      <c r="Q14" s="1"/>
      <c r="R14" s="8"/>
      <c r="S14" s="8"/>
      <c r="T14" s="8"/>
      <c r="U14" s="10"/>
      <c r="V14" s="7"/>
      <c r="W14" s="1"/>
      <c r="X14" s="8"/>
      <c r="Y14" s="8"/>
      <c r="Z14" s="8"/>
      <c r="AA14" s="9"/>
      <c r="AB14" s="7"/>
      <c r="AC14" s="92"/>
      <c r="AD14" s="93"/>
      <c r="AE14" s="93"/>
      <c r="AF14" s="93"/>
      <c r="AG14" s="94"/>
      <c r="AH14" s="7">
        <v>4</v>
      </c>
      <c r="AI14" s="1">
        <v>16</v>
      </c>
      <c r="AJ14" s="8"/>
      <c r="AK14" s="8"/>
      <c r="AL14" s="8"/>
      <c r="AM14" s="9">
        <v>16</v>
      </c>
      <c r="AN14" s="7">
        <v>3</v>
      </c>
      <c r="AO14" s="1">
        <v>12</v>
      </c>
      <c r="AP14" s="8"/>
      <c r="AQ14" s="8">
        <v>16</v>
      </c>
      <c r="AR14" s="8"/>
      <c r="AS14" s="9"/>
      <c r="AT14" s="7"/>
      <c r="AU14" s="1"/>
      <c r="AV14" s="8"/>
      <c r="AW14" s="8"/>
      <c r="AX14" s="8"/>
      <c r="AY14" s="9"/>
      <c r="AZ14" s="198">
        <f t="shared" si="0"/>
        <v>7</v>
      </c>
      <c r="BA14" s="199">
        <f t="shared" si="1"/>
        <v>60</v>
      </c>
      <c r="BB14" s="24"/>
      <c r="BC14" s="83"/>
    </row>
    <row r="15" spans="2:55" ht="12" customHeight="1" thickBot="1">
      <c r="B15" s="188" t="s">
        <v>157</v>
      </c>
      <c r="C15" s="189" t="s">
        <v>82</v>
      </c>
      <c r="D15" s="19"/>
      <c r="E15" s="2"/>
      <c r="F15" s="4"/>
      <c r="G15" s="4"/>
      <c r="H15" s="4"/>
      <c r="I15" s="6"/>
      <c r="J15" s="19"/>
      <c r="K15" s="2"/>
      <c r="L15" s="4"/>
      <c r="M15" s="4"/>
      <c r="N15" s="4"/>
      <c r="O15" s="5"/>
      <c r="P15" s="19"/>
      <c r="Q15" s="2"/>
      <c r="R15" s="4"/>
      <c r="S15" s="4"/>
      <c r="T15" s="8"/>
      <c r="U15" s="10"/>
      <c r="V15" s="7"/>
      <c r="W15" s="1"/>
      <c r="X15" s="8"/>
      <c r="Y15" s="8"/>
      <c r="Z15" s="8"/>
      <c r="AA15" s="9"/>
      <c r="AB15" s="7"/>
      <c r="AC15" s="92"/>
      <c r="AD15" s="93"/>
      <c r="AE15" s="93"/>
      <c r="AF15" s="93"/>
      <c r="AG15" s="94"/>
      <c r="AH15" s="7"/>
      <c r="AI15" s="1"/>
      <c r="AJ15" s="8"/>
      <c r="AK15" s="8"/>
      <c r="AL15" s="8"/>
      <c r="AM15" s="9"/>
      <c r="AN15" s="7">
        <v>4</v>
      </c>
      <c r="AO15" s="1">
        <v>16</v>
      </c>
      <c r="AP15" s="8"/>
      <c r="AQ15" s="8">
        <v>24</v>
      </c>
      <c r="AR15" s="8"/>
      <c r="AS15" s="9"/>
      <c r="AT15" s="7"/>
      <c r="AU15" s="1"/>
      <c r="AV15" s="8"/>
      <c r="AW15" s="8"/>
      <c r="AX15" s="8"/>
      <c r="AY15" s="9"/>
      <c r="AZ15" s="198">
        <f t="shared" si="0"/>
        <v>4</v>
      </c>
      <c r="BA15" s="199">
        <f t="shared" si="1"/>
        <v>40</v>
      </c>
      <c r="BB15" s="24"/>
      <c r="BC15" s="83"/>
    </row>
    <row r="16" spans="1:55" s="22" customFormat="1" ht="12" customHeight="1" hidden="1">
      <c r="A16" s="63"/>
      <c r="B16" s="161"/>
      <c r="C16" s="105"/>
      <c r="D16" s="19"/>
      <c r="E16" s="2"/>
      <c r="F16" s="4"/>
      <c r="G16" s="4"/>
      <c r="H16" s="4"/>
      <c r="I16" s="6"/>
      <c r="J16" s="19"/>
      <c r="K16" s="2"/>
      <c r="L16" s="4"/>
      <c r="M16" s="4"/>
      <c r="N16" s="4"/>
      <c r="O16" s="5"/>
      <c r="P16" s="19"/>
      <c r="Q16" s="2"/>
      <c r="R16" s="4"/>
      <c r="S16" s="4"/>
      <c r="T16" s="13"/>
      <c r="U16" s="15"/>
      <c r="V16" s="7"/>
      <c r="W16" s="1"/>
      <c r="X16" s="8"/>
      <c r="Y16" s="8"/>
      <c r="Z16" s="8"/>
      <c r="AA16" s="9"/>
      <c r="AB16" s="7"/>
      <c r="AC16" s="92"/>
      <c r="AD16" s="93"/>
      <c r="AE16" s="93"/>
      <c r="AF16" s="93"/>
      <c r="AG16" s="94"/>
      <c r="AH16" s="7"/>
      <c r="AI16" s="1"/>
      <c r="AJ16" s="8"/>
      <c r="AK16" s="8"/>
      <c r="AL16" s="8"/>
      <c r="AM16" s="9"/>
      <c r="AN16" s="7"/>
      <c r="AO16" s="1"/>
      <c r="AP16" s="8"/>
      <c r="AQ16" s="8"/>
      <c r="AR16" s="8"/>
      <c r="AS16" s="9"/>
      <c r="AT16" s="7"/>
      <c r="AU16" s="1"/>
      <c r="AV16" s="8"/>
      <c r="AW16" s="8"/>
      <c r="AX16" s="8"/>
      <c r="AY16" s="9"/>
      <c r="AZ16" s="198">
        <f t="shared" si="0"/>
        <v>0</v>
      </c>
      <c r="BA16" s="199">
        <f t="shared" si="1"/>
        <v>0</v>
      </c>
      <c r="BB16" s="27"/>
      <c r="BC16" s="84"/>
    </row>
    <row r="17" spans="2:58" ht="13.5" hidden="1" thickBot="1">
      <c r="B17" s="162"/>
      <c r="C17" s="106"/>
      <c r="D17" s="11"/>
      <c r="E17" s="12"/>
      <c r="F17" s="13"/>
      <c r="G17" s="13"/>
      <c r="H17" s="13"/>
      <c r="I17" s="15"/>
      <c r="J17" s="20"/>
      <c r="K17" s="12"/>
      <c r="L17" s="13"/>
      <c r="M17" s="13"/>
      <c r="N17" s="13"/>
      <c r="O17" s="14"/>
      <c r="P17" s="20"/>
      <c r="Q17" s="12"/>
      <c r="R17" s="13"/>
      <c r="S17" s="13"/>
      <c r="T17" s="13"/>
      <c r="U17" s="15"/>
      <c r="V17" s="20"/>
      <c r="W17" s="12"/>
      <c r="X17" s="13"/>
      <c r="Y17" s="13"/>
      <c r="Z17" s="13"/>
      <c r="AA17" s="14"/>
      <c r="AB17" s="20"/>
      <c r="AC17" s="12"/>
      <c r="AD17" s="13"/>
      <c r="AE17" s="13"/>
      <c r="AF17" s="13"/>
      <c r="AG17" s="15"/>
      <c r="AH17" s="20"/>
      <c r="AI17" s="12"/>
      <c r="AJ17" s="13"/>
      <c r="AK17" s="13"/>
      <c r="AL17" s="13"/>
      <c r="AM17" s="14"/>
      <c r="AN17" s="20"/>
      <c r="AO17" s="12"/>
      <c r="AP17" s="13"/>
      <c r="AQ17" s="13"/>
      <c r="AR17" s="13"/>
      <c r="AS17" s="14"/>
      <c r="AT17" s="20"/>
      <c r="AU17" s="12"/>
      <c r="AV17" s="13"/>
      <c r="AW17" s="13"/>
      <c r="AX17" s="13"/>
      <c r="AY17" s="14"/>
      <c r="AZ17" s="198">
        <f t="shared" si="0"/>
        <v>0</v>
      </c>
      <c r="BA17" s="199">
        <f t="shared" si="1"/>
        <v>0</v>
      </c>
      <c r="BB17" s="24"/>
      <c r="BC17" s="84"/>
      <c r="BD17" s="22"/>
      <c r="BE17" s="22"/>
      <c r="BF17" s="22"/>
    </row>
    <row r="18" spans="1:62" s="45" customFormat="1" ht="14.25" thickBot="1" thickTop="1">
      <c r="A18" s="64"/>
      <c r="B18" s="163"/>
      <c r="C18" s="57" t="s">
        <v>23</v>
      </c>
      <c r="D18" s="58">
        <f aca="true" t="shared" si="2" ref="D18:AS18">SUM(D8:D17)</f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4">
        <f t="shared" si="2"/>
        <v>0</v>
      </c>
      <c r="I18" s="59">
        <f t="shared" si="2"/>
        <v>0</v>
      </c>
      <c r="J18" s="44">
        <f t="shared" si="2"/>
        <v>0</v>
      </c>
      <c r="K18" s="44">
        <f t="shared" si="2"/>
        <v>0</v>
      </c>
      <c r="L18" s="44">
        <f t="shared" si="2"/>
        <v>0</v>
      </c>
      <c r="M18" s="44">
        <f t="shared" si="2"/>
        <v>0</v>
      </c>
      <c r="N18" s="44">
        <f t="shared" si="2"/>
        <v>0</v>
      </c>
      <c r="O18" s="59">
        <f t="shared" si="2"/>
        <v>0</v>
      </c>
      <c r="P18" s="44">
        <f t="shared" si="2"/>
        <v>0</v>
      </c>
      <c r="Q18" s="44">
        <f t="shared" si="2"/>
        <v>0</v>
      </c>
      <c r="R18" s="44">
        <f t="shared" si="2"/>
        <v>0</v>
      </c>
      <c r="S18" s="44">
        <f t="shared" si="2"/>
        <v>0</v>
      </c>
      <c r="T18" s="44">
        <f t="shared" si="2"/>
        <v>0</v>
      </c>
      <c r="U18" s="61">
        <f t="shared" si="2"/>
        <v>0</v>
      </c>
      <c r="V18" s="44">
        <f t="shared" si="2"/>
        <v>5</v>
      </c>
      <c r="W18" s="44">
        <f t="shared" si="2"/>
        <v>24</v>
      </c>
      <c r="X18" s="44">
        <f t="shared" si="2"/>
        <v>0</v>
      </c>
      <c r="Y18" s="44">
        <f t="shared" si="2"/>
        <v>16</v>
      </c>
      <c r="Z18" s="44">
        <f t="shared" si="2"/>
        <v>0</v>
      </c>
      <c r="AA18" s="59">
        <f t="shared" si="2"/>
        <v>0</v>
      </c>
      <c r="AB18" s="44">
        <f t="shared" si="2"/>
        <v>9</v>
      </c>
      <c r="AC18" s="44">
        <f t="shared" si="2"/>
        <v>32</v>
      </c>
      <c r="AD18" s="44">
        <f t="shared" si="2"/>
        <v>0</v>
      </c>
      <c r="AE18" s="44">
        <f t="shared" si="2"/>
        <v>36</v>
      </c>
      <c r="AF18" s="44">
        <f t="shared" si="2"/>
        <v>0</v>
      </c>
      <c r="AG18" s="61">
        <f t="shared" si="2"/>
        <v>0</v>
      </c>
      <c r="AH18" s="44">
        <f t="shared" si="2"/>
        <v>8</v>
      </c>
      <c r="AI18" s="44">
        <f t="shared" si="2"/>
        <v>16</v>
      </c>
      <c r="AJ18" s="44">
        <f t="shared" si="2"/>
        <v>0</v>
      </c>
      <c r="AK18" s="44">
        <f t="shared" si="2"/>
        <v>16</v>
      </c>
      <c r="AL18" s="44">
        <f t="shared" si="2"/>
        <v>0</v>
      </c>
      <c r="AM18" s="61">
        <f t="shared" si="2"/>
        <v>32</v>
      </c>
      <c r="AN18" s="44">
        <f t="shared" si="2"/>
        <v>11</v>
      </c>
      <c r="AO18" s="44">
        <f t="shared" si="2"/>
        <v>44</v>
      </c>
      <c r="AP18" s="44">
        <f t="shared" si="2"/>
        <v>0</v>
      </c>
      <c r="AQ18" s="44">
        <f t="shared" si="2"/>
        <v>40</v>
      </c>
      <c r="AR18" s="44">
        <f t="shared" si="2"/>
        <v>0</v>
      </c>
      <c r="AS18" s="44">
        <f t="shared" si="2"/>
        <v>16</v>
      </c>
      <c r="AT18" s="44">
        <f aca="true" t="shared" si="3" ref="AT18:AY18">SUM(AT8:AT17)</f>
        <v>0</v>
      </c>
      <c r="AU18" s="44">
        <f t="shared" si="3"/>
        <v>0</v>
      </c>
      <c r="AV18" s="44">
        <f t="shared" si="3"/>
        <v>0</v>
      </c>
      <c r="AW18" s="44">
        <f t="shared" si="3"/>
        <v>0</v>
      </c>
      <c r="AX18" s="44">
        <f t="shared" si="3"/>
        <v>0</v>
      </c>
      <c r="AY18" s="44">
        <f t="shared" si="3"/>
        <v>0</v>
      </c>
      <c r="AZ18" s="200">
        <f>AZ8</f>
        <v>33</v>
      </c>
      <c r="BA18" s="201">
        <f>BA8</f>
        <v>272</v>
      </c>
      <c r="BC18" s="85"/>
      <c r="BD18" s="54"/>
      <c r="BE18" s="54"/>
      <c r="BF18" s="54"/>
      <c r="BG18" s="54"/>
      <c r="BH18" s="54"/>
      <c r="BI18" s="54"/>
      <c r="BJ18" s="54"/>
    </row>
    <row r="19" spans="1:62" s="50" customFormat="1" ht="14.25" thickBot="1" thickTop="1">
      <c r="A19" s="26"/>
      <c r="B19" s="252" t="s">
        <v>21</v>
      </c>
      <c r="C19" s="285"/>
      <c r="D19" s="48">
        <f>SUM(D18:D18)</f>
        <v>0</v>
      </c>
      <c r="E19" s="245">
        <f>SUM(E18:I18)</f>
        <v>0</v>
      </c>
      <c r="F19" s="245"/>
      <c r="G19" s="245"/>
      <c r="H19" s="245"/>
      <c r="I19" s="249"/>
      <c r="J19" s="48">
        <f>SUM(J18:J18)</f>
        <v>0</v>
      </c>
      <c r="K19" s="245">
        <f>SUM(K18:O18)</f>
        <v>0</v>
      </c>
      <c r="L19" s="245"/>
      <c r="M19" s="245"/>
      <c r="N19" s="245"/>
      <c r="O19" s="245"/>
      <c r="P19" s="48">
        <f>SUM(P18:P18)</f>
        <v>0</v>
      </c>
      <c r="Q19" s="245">
        <f>SUM(Q18:U18)</f>
        <v>0</v>
      </c>
      <c r="R19" s="245"/>
      <c r="S19" s="245"/>
      <c r="T19" s="245"/>
      <c r="U19" s="249"/>
      <c r="V19" s="48">
        <f>SUM(V18:V18)</f>
        <v>5</v>
      </c>
      <c r="W19" s="245">
        <f>SUM(W18:AA18)</f>
        <v>40</v>
      </c>
      <c r="X19" s="245"/>
      <c r="Y19" s="245"/>
      <c r="Z19" s="245"/>
      <c r="AA19" s="245"/>
      <c r="AB19" s="48">
        <f>SUM(AB18:AB18)</f>
        <v>9</v>
      </c>
      <c r="AC19" s="245">
        <f>SUM(AC18:AG18)</f>
        <v>68</v>
      </c>
      <c r="AD19" s="245"/>
      <c r="AE19" s="245"/>
      <c r="AF19" s="245"/>
      <c r="AG19" s="249"/>
      <c r="AH19" s="48">
        <f>SUM(AH18:AH18)</f>
        <v>8</v>
      </c>
      <c r="AI19" s="245">
        <f>SUM(AI18:AM18)</f>
        <v>64</v>
      </c>
      <c r="AJ19" s="245"/>
      <c r="AK19" s="245"/>
      <c r="AL19" s="245"/>
      <c r="AM19" s="245"/>
      <c r="AN19" s="48">
        <f>SUM(AN18:AN18)</f>
        <v>11</v>
      </c>
      <c r="AO19" s="245">
        <f>SUM(AO18:AS18)</f>
        <v>100</v>
      </c>
      <c r="AP19" s="245"/>
      <c r="AQ19" s="245"/>
      <c r="AR19" s="245"/>
      <c r="AS19" s="245"/>
      <c r="AT19" s="48">
        <f>SUM(AT18:AT18)</f>
        <v>0</v>
      </c>
      <c r="AU19" s="245">
        <f>SUM(AU18:AY18)</f>
        <v>0</v>
      </c>
      <c r="AV19" s="245"/>
      <c r="AW19" s="245"/>
      <c r="AX19" s="245"/>
      <c r="AY19" s="245"/>
      <c r="AZ19" s="200">
        <f>D19+J19+P19+V19+AB19+AH19+AN19</f>
        <v>33</v>
      </c>
      <c r="BA19" s="201">
        <f>SUM(BA18:BA18)</f>
        <v>272</v>
      </c>
      <c r="BC19" s="51"/>
      <c r="BD19" s="51"/>
      <c r="BE19" s="51"/>
      <c r="BF19" s="51"/>
      <c r="BG19" s="51"/>
      <c r="BH19" s="51"/>
      <c r="BI19" s="51"/>
      <c r="BJ19" s="51"/>
    </row>
    <row r="20" spans="1:62" s="43" customFormat="1" ht="14.25" thickBot="1" thickTop="1">
      <c r="A20" s="26"/>
      <c r="B20" s="282" t="s">
        <v>17</v>
      </c>
      <c r="C20" s="283"/>
      <c r="D20" s="246">
        <v>0</v>
      </c>
      <c r="E20" s="247"/>
      <c r="F20" s="247"/>
      <c r="G20" s="247"/>
      <c r="H20" s="247"/>
      <c r="I20" s="248"/>
      <c r="J20" s="246">
        <v>0</v>
      </c>
      <c r="K20" s="247"/>
      <c r="L20" s="247"/>
      <c r="M20" s="247"/>
      <c r="N20" s="247"/>
      <c r="O20" s="248"/>
      <c r="P20" s="246">
        <v>0</v>
      </c>
      <c r="Q20" s="247"/>
      <c r="R20" s="247"/>
      <c r="S20" s="247"/>
      <c r="T20" s="247"/>
      <c r="U20" s="248"/>
      <c r="V20" s="246">
        <v>0</v>
      </c>
      <c r="W20" s="247"/>
      <c r="X20" s="247"/>
      <c r="Y20" s="247"/>
      <c r="Z20" s="247"/>
      <c r="AA20" s="248"/>
      <c r="AB20" s="246">
        <v>1</v>
      </c>
      <c r="AC20" s="247"/>
      <c r="AD20" s="247"/>
      <c r="AE20" s="247"/>
      <c r="AF20" s="247"/>
      <c r="AG20" s="248"/>
      <c r="AH20" s="246">
        <v>0</v>
      </c>
      <c r="AI20" s="247"/>
      <c r="AJ20" s="247"/>
      <c r="AK20" s="247"/>
      <c r="AL20" s="247"/>
      <c r="AM20" s="248"/>
      <c r="AN20" s="246">
        <v>0</v>
      </c>
      <c r="AO20" s="247"/>
      <c r="AP20" s="247"/>
      <c r="AQ20" s="247"/>
      <c r="AR20" s="247"/>
      <c r="AS20" s="248"/>
      <c r="AT20" s="246">
        <v>0</v>
      </c>
      <c r="AU20" s="247"/>
      <c r="AV20" s="247"/>
      <c r="AW20" s="247"/>
      <c r="AX20" s="247"/>
      <c r="AY20" s="248"/>
      <c r="AZ20" s="277">
        <f>SUM(D20:AS20)</f>
        <v>1</v>
      </c>
      <c r="BA20" s="278"/>
      <c r="BC20" s="86"/>
      <c r="BD20" s="55"/>
      <c r="BE20" s="55"/>
      <c r="BF20" s="55"/>
      <c r="BG20" s="55"/>
      <c r="BH20" s="55"/>
      <c r="BI20" s="55"/>
      <c r="BJ20" s="55"/>
    </row>
    <row r="21" spans="1:62" s="43" customFormat="1" ht="13.5" thickBot="1">
      <c r="A21" s="26"/>
      <c r="B21" s="164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C21" s="86"/>
      <c r="BD21" s="55"/>
      <c r="BE21" s="55"/>
      <c r="BF21" s="55"/>
      <c r="BG21" s="55"/>
      <c r="BH21" s="55"/>
      <c r="BI21" s="55"/>
      <c r="BJ21" s="55"/>
    </row>
    <row r="22" spans="19:24" ht="13.5" thickBot="1">
      <c r="S22" s="78"/>
      <c r="T22" s="79"/>
      <c r="U22" s="79"/>
      <c r="V22" s="79"/>
      <c r="W22" s="80"/>
      <c r="X22" s="25" t="s">
        <v>59</v>
      </c>
    </row>
    <row r="23" spans="1:55" s="87" customFormat="1" ht="15.75" hidden="1">
      <c r="A23" s="112"/>
      <c r="B23" s="166">
        <f>IF(SUM(D23:BA23)=0,0,-1)</f>
        <v>0</v>
      </c>
      <c r="C23" s="114" t="s">
        <v>73</v>
      </c>
      <c r="D23" s="87">
        <f>IF(D19=Informatyka_inż!D63,0,-1)</f>
        <v>0</v>
      </c>
      <c r="E23" s="87">
        <f>IF(E19=Informatyka_inż!E63,0,-1)</f>
        <v>0</v>
      </c>
      <c r="F23" s="87">
        <f>IF(F19=Informatyka_inż!F63,0,-1)</f>
        <v>0</v>
      </c>
      <c r="G23" s="87">
        <f>IF(G19=Informatyka_inż!G63,0,-1)</f>
        <v>0</v>
      </c>
      <c r="H23" s="87">
        <f>IF(H19=Informatyka_inż!H63,0,-1)</f>
        <v>0</v>
      </c>
      <c r="I23" s="87">
        <f>IF(I19=Informatyka_inż!I63,0,-1)</f>
        <v>0</v>
      </c>
      <c r="J23" s="87">
        <f>IF(J19=Informatyka_inż!J63,0,-1)</f>
        <v>0</v>
      </c>
      <c r="K23" s="87">
        <f>IF(K19=Informatyka_inż!K63,0,-1)</f>
        <v>0</v>
      </c>
      <c r="L23" s="87">
        <f>IF(L19=Informatyka_inż!L63,0,-1)</f>
        <v>0</v>
      </c>
      <c r="M23" s="87">
        <f>IF(M19=Informatyka_inż!M63,0,-1)</f>
        <v>0</v>
      </c>
      <c r="N23" s="87">
        <f>IF(N19=Informatyka_inż!N63,0,-1)</f>
        <v>0</v>
      </c>
      <c r="O23" s="87">
        <f>IF(O19=Informatyka_inż!O63,0,-1)</f>
        <v>0</v>
      </c>
      <c r="P23" s="87">
        <f>IF(P19=Informatyka_inż!P63,0,-1)</f>
        <v>0</v>
      </c>
      <c r="Q23" s="87">
        <f>IF(Q19=Informatyka_inż!Q63,0,-1)</f>
        <v>0</v>
      </c>
      <c r="R23" s="87">
        <f>IF(R19=Informatyka_inż!R63,0,-1)</f>
        <v>0</v>
      </c>
      <c r="S23" s="87">
        <f>IF(S19=Informatyka_inż!S63,0,-1)</f>
        <v>0</v>
      </c>
      <c r="T23" s="87">
        <f>IF(T19=Informatyka_inż!T63,0,-1)</f>
        <v>0</v>
      </c>
      <c r="U23" s="87">
        <f>IF(U19=Informatyka_inż!U63,0,-1)</f>
        <v>0</v>
      </c>
      <c r="V23" s="87">
        <f>IF(V19=Informatyka_inż!V63,0,-1)</f>
        <v>0</v>
      </c>
      <c r="W23" s="87">
        <f>IF(W19=Informatyka_inż!W63,0,-1)</f>
        <v>0</v>
      </c>
      <c r="X23" s="87">
        <f>IF(X19=Informatyka_inż!X63,0,-1)</f>
        <v>0</v>
      </c>
      <c r="Y23" s="87">
        <f>IF(Y19=Informatyka_inż!Y63,0,-1)</f>
        <v>0</v>
      </c>
      <c r="Z23" s="87">
        <f>IF(Z19=Informatyka_inż!Z63,0,-1)</f>
        <v>0</v>
      </c>
      <c r="AA23" s="87">
        <f>IF(AA19=Informatyka_inż!AA63,0,-1)</f>
        <v>0</v>
      </c>
      <c r="AB23" s="87">
        <f>IF(AB19=Informatyka_inż!AB63,0,-1)</f>
        <v>0</v>
      </c>
      <c r="AC23" s="87">
        <f>IF(AC19=Informatyka_inż!AC63,0,-1)</f>
        <v>0</v>
      </c>
      <c r="AD23" s="87">
        <f>IF(AD19=Informatyka_inż!AD63,0,-1)</f>
        <v>0</v>
      </c>
      <c r="AE23" s="87">
        <f>IF(AE19=Informatyka_inż!AE63,0,-1)</f>
        <v>0</v>
      </c>
      <c r="AF23" s="87">
        <f>IF(AF19=Informatyka_inż!AF63,0,-1)</f>
        <v>0</v>
      </c>
      <c r="AG23" s="87">
        <f>IF(AG19=Informatyka_inż!AG63,0,-1)</f>
        <v>0</v>
      </c>
      <c r="AH23" s="87">
        <f>IF(AH19=Informatyka_inż!AH63,0,-1)</f>
        <v>0</v>
      </c>
      <c r="AI23" s="87">
        <f>IF(AI19=Informatyka_inż!AI63,0,-1)</f>
        <v>0</v>
      </c>
      <c r="AJ23" s="87">
        <f>IF(AJ19=Informatyka_inż!AJ63,0,-1)</f>
        <v>0</v>
      </c>
      <c r="AK23" s="87">
        <f>IF(AK19=Informatyka_inż!AK63,0,-1)</f>
        <v>0</v>
      </c>
      <c r="AL23" s="87">
        <f>IF(AL19=Informatyka_inż!AL63,0,-1)</f>
        <v>0</v>
      </c>
      <c r="AM23" s="87">
        <f>IF(AM19=Informatyka_inż!AM63,0,-1)</f>
        <v>0</v>
      </c>
      <c r="AN23" s="87">
        <f>IF(AN19=Informatyka_inż!AN63,0,-1)</f>
        <v>0</v>
      </c>
      <c r="AO23" s="87">
        <f>IF(AO19=Informatyka_inż!AO63,0,-1)</f>
        <v>0</v>
      </c>
      <c r="AP23" s="87">
        <f>IF(AP19=Informatyka_inż!AP63,0,-1)</f>
        <v>0</v>
      </c>
      <c r="AQ23" s="87">
        <f>IF(AQ19=Informatyka_inż!AQ63,0,-1)</f>
        <v>0</v>
      </c>
      <c r="AR23" s="87">
        <f>IF(AR19=Informatyka_inż!AR63,0,-1)</f>
        <v>0</v>
      </c>
      <c r="AS23" s="87">
        <f>IF(AS19=Informatyka_inż!AS63,0,-1)</f>
        <v>0</v>
      </c>
      <c r="AT23" s="87">
        <f>IF(AT19=Informatyka_inż!AT63,0,-1)</f>
        <v>0</v>
      </c>
      <c r="AU23" s="87">
        <f>IF(AU19=Informatyka_inż!AU63,0,-1)</f>
        <v>0</v>
      </c>
      <c r="AV23" s="87">
        <f>IF(AV19=Informatyka_inż!AV63,0,-1)</f>
        <v>0</v>
      </c>
      <c r="AW23" s="87">
        <f>IF(AW19=Informatyka_inż!AW63,0,-1)</f>
        <v>0</v>
      </c>
      <c r="AX23" s="87">
        <f>IF(AX19=Informatyka_inż!AX63,0,-1)</f>
        <v>0</v>
      </c>
      <c r="AY23" s="87">
        <f>IF(AY19=Informatyka_inż!AY63,0,-1)</f>
        <v>0</v>
      </c>
      <c r="AZ23" s="87">
        <f>IF(AZ19=Informatyka_inż!AZ63,0,-1)</f>
        <v>0</v>
      </c>
      <c r="BA23" s="87">
        <f>IF(BA19=Informatyka_inż!BA63,0,-1)</f>
        <v>0</v>
      </c>
      <c r="BC23" s="113"/>
    </row>
    <row r="24" spans="3:9" ht="12.75" hidden="1">
      <c r="C24" s="66" t="s">
        <v>51</v>
      </c>
      <c r="D24" s="25">
        <f>E18+K18+Q18+W18+AC18+AI18+AO18</f>
        <v>116</v>
      </c>
      <c r="F24" s="279">
        <f>D24</f>
        <v>116</v>
      </c>
      <c r="G24" s="279"/>
      <c r="H24" s="279"/>
      <c r="I24" s="279"/>
    </row>
    <row r="25" spans="3:12" ht="12.75" hidden="1">
      <c r="C25" s="66" t="s">
        <v>52</v>
      </c>
      <c r="D25" s="25">
        <f>F18+L18+R18+X18+AD18+AJ18+AP18</f>
        <v>0</v>
      </c>
      <c r="F25" s="25" t="s">
        <v>56</v>
      </c>
      <c r="G25" s="25" t="s">
        <v>56</v>
      </c>
      <c r="H25" s="25" t="s">
        <v>56</v>
      </c>
      <c r="I25" s="25" t="s">
        <v>56</v>
      </c>
      <c r="J25" s="25" t="s">
        <v>57</v>
      </c>
      <c r="K25" s="279">
        <f>F24/F26</f>
        <v>0.7435897435897436</v>
      </c>
      <c r="L25" s="279"/>
    </row>
    <row r="26" spans="3:9" ht="12.75" hidden="1">
      <c r="C26" s="66" t="s">
        <v>53</v>
      </c>
      <c r="D26" s="25">
        <f>G18+M18+S18+Y18+AE18+AK18+AQ18</f>
        <v>108</v>
      </c>
      <c r="F26" s="279">
        <f>D25+D26+D27+D28</f>
        <v>156</v>
      </c>
      <c r="G26" s="279"/>
      <c r="H26" s="279"/>
      <c r="I26" s="279"/>
    </row>
    <row r="27" spans="3:4" ht="12.75" hidden="1">
      <c r="C27" s="66" t="s">
        <v>54</v>
      </c>
      <c r="D27" s="25">
        <f>H18+N18+T18+Z18+AF18+AL18+AR18</f>
        <v>0</v>
      </c>
    </row>
    <row r="28" spans="3:4" ht="12.75" hidden="1">
      <c r="C28" s="66" t="s">
        <v>55</v>
      </c>
      <c r="D28" s="25">
        <f>I18+O18+U18+AA18+AG18+AM18+AS18</f>
        <v>48</v>
      </c>
    </row>
    <row r="32" ht="15">
      <c r="B32" s="167"/>
    </row>
    <row r="33" ht="15">
      <c r="B33" s="167"/>
    </row>
    <row r="34" ht="15">
      <c r="B34" s="167"/>
    </row>
    <row r="35" ht="15">
      <c r="B35" s="167"/>
    </row>
  </sheetData>
  <sheetProtection/>
  <mergeCells count="40">
    <mergeCell ref="A5:A7"/>
    <mergeCell ref="J6:O6"/>
    <mergeCell ref="P6:U6"/>
    <mergeCell ref="B3:BA3"/>
    <mergeCell ref="AN6:AS6"/>
    <mergeCell ref="AU19:AY19"/>
    <mergeCell ref="V6:AA6"/>
    <mergeCell ref="B2:BA2"/>
    <mergeCell ref="AZ5:BA5"/>
    <mergeCell ref="AZ6:BA6"/>
    <mergeCell ref="D5:AS5"/>
    <mergeCell ref="D6:I6"/>
    <mergeCell ref="B19:C19"/>
    <mergeCell ref="E19:I19"/>
    <mergeCell ref="W19:AA19"/>
    <mergeCell ref="Q19:U19"/>
    <mergeCell ref="B4:AU4"/>
    <mergeCell ref="B20:C20"/>
    <mergeCell ref="D20:I20"/>
    <mergeCell ref="J20:O20"/>
    <mergeCell ref="E8:AS8"/>
    <mergeCell ref="V20:AA20"/>
    <mergeCell ref="K19:O19"/>
    <mergeCell ref="BC5:BD5"/>
    <mergeCell ref="BE5:BF5"/>
    <mergeCell ref="AH6:AM6"/>
    <mergeCell ref="AO19:AS19"/>
    <mergeCell ref="AB6:AG6"/>
    <mergeCell ref="AI19:AM19"/>
    <mergeCell ref="AC19:AG19"/>
    <mergeCell ref="AT6:AY6"/>
    <mergeCell ref="AZ20:BA20"/>
    <mergeCell ref="AN20:AS20"/>
    <mergeCell ref="AH20:AM20"/>
    <mergeCell ref="F26:I26"/>
    <mergeCell ref="F24:I24"/>
    <mergeCell ref="K25:L25"/>
    <mergeCell ref="P20:U20"/>
    <mergeCell ref="AT20:AY20"/>
    <mergeCell ref="AB20:AG20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1" r:id="rId1"/>
  <headerFooter alignWithMargins="0">
    <oddHeader>&amp;L&amp;"Arial CE,Pogrubiony"&amp;11Politechnika Śląska&amp;R&amp;"Arial CE,Pogrubiony"&amp;11Wydział Elektryczny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B26"/>
  <sheetViews>
    <sheetView tabSelected="1" zoomScale="70" zoomScaleNormal="70" zoomScalePageLayoutView="0" workbookViewId="0" topLeftCell="A1">
      <selection activeCell="D10" sqref="D10"/>
    </sheetView>
  </sheetViews>
  <sheetFormatPr defaultColWidth="9.00390625" defaultRowHeight="12.75"/>
  <cols>
    <col min="3" max="3" width="9.75390625" style="165" customWidth="1"/>
    <col min="4" max="4" width="56.25390625" style="25" customWidth="1"/>
    <col min="5" max="5" width="5.25390625" style="25" customWidth="1"/>
    <col min="6" max="29" width="3.875" style="25" customWidth="1"/>
    <col min="30" max="30" width="4.25390625" style="25" customWidth="1"/>
    <col min="31" max="52" width="3.875" style="25" customWidth="1"/>
    <col min="53" max="53" width="4.75390625" style="25" customWidth="1"/>
    <col min="54" max="54" width="6.125" style="25" customWidth="1"/>
  </cols>
  <sheetData>
    <row r="2" spans="3:54" ht="15">
      <c r="C2" s="267" t="s">
        <v>214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</row>
    <row r="3" spans="3:54" ht="12.75">
      <c r="C3" s="274" t="s">
        <v>215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</row>
    <row r="4" spans="3:54" ht="13.5" thickBot="1">
      <c r="C4" s="263" t="s">
        <v>166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7"/>
      <c r="AX4" s="84"/>
      <c r="AY4" s="22"/>
      <c r="AZ4" s="22"/>
      <c r="BA4" s="22"/>
      <c r="BB4" s="22"/>
    </row>
    <row r="5" spans="3:54" ht="13.5" thickBot="1">
      <c r="C5" s="158"/>
      <c r="D5" s="28"/>
      <c r="E5" s="268" t="s">
        <v>14</v>
      </c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69"/>
      <c r="AU5" s="118"/>
      <c r="AV5" s="118"/>
      <c r="AW5" s="118"/>
      <c r="AX5" s="118"/>
      <c r="AY5" s="118"/>
      <c r="AZ5" s="118"/>
      <c r="BA5" s="268" t="s">
        <v>15</v>
      </c>
      <c r="BB5" s="269"/>
    </row>
    <row r="6" spans="3:54" ht="12.75">
      <c r="C6" s="159" t="s">
        <v>91</v>
      </c>
      <c r="D6" s="30" t="s">
        <v>18</v>
      </c>
      <c r="E6" s="255" t="s">
        <v>5</v>
      </c>
      <c r="F6" s="272"/>
      <c r="G6" s="272"/>
      <c r="H6" s="272"/>
      <c r="I6" s="272"/>
      <c r="J6" s="273"/>
      <c r="K6" s="255" t="s">
        <v>6</v>
      </c>
      <c r="L6" s="256"/>
      <c r="M6" s="256"/>
      <c r="N6" s="256"/>
      <c r="O6" s="256"/>
      <c r="P6" s="257"/>
      <c r="Q6" s="255" t="s">
        <v>7</v>
      </c>
      <c r="R6" s="256"/>
      <c r="S6" s="256"/>
      <c r="T6" s="256"/>
      <c r="U6" s="256"/>
      <c r="V6" s="257"/>
      <c r="W6" s="255" t="s">
        <v>8</v>
      </c>
      <c r="X6" s="256"/>
      <c r="Y6" s="256"/>
      <c r="Z6" s="256"/>
      <c r="AA6" s="256"/>
      <c r="AB6" s="257"/>
      <c r="AC6" s="255" t="s">
        <v>9</v>
      </c>
      <c r="AD6" s="256"/>
      <c r="AE6" s="256"/>
      <c r="AF6" s="256"/>
      <c r="AG6" s="256"/>
      <c r="AH6" s="257"/>
      <c r="AI6" s="255" t="s">
        <v>10</v>
      </c>
      <c r="AJ6" s="256"/>
      <c r="AK6" s="256"/>
      <c r="AL6" s="256"/>
      <c r="AM6" s="256"/>
      <c r="AN6" s="257"/>
      <c r="AO6" s="255" t="s">
        <v>11</v>
      </c>
      <c r="AP6" s="256"/>
      <c r="AQ6" s="256"/>
      <c r="AR6" s="256"/>
      <c r="AS6" s="256"/>
      <c r="AT6" s="257"/>
      <c r="AU6" s="255" t="s">
        <v>88</v>
      </c>
      <c r="AV6" s="256"/>
      <c r="AW6" s="256"/>
      <c r="AX6" s="256"/>
      <c r="AY6" s="256"/>
      <c r="AZ6" s="257"/>
      <c r="BA6" s="270" t="s">
        <v>16</v>
      </c>
      <c r="BB6" s="271"/>
    </row>
    <row r="7" spans="3:54" ht="13.5" thickBot="1">
      <c r="C7" s="159"/>
      <c r="D7" s="29"/>
      <c r="E7" s="31" t="s">
        <v>19</v>
      </c>
      <c r="F7" s="32" t="s">
        <v>0</v>
      </c>
      <c r="G7" s="33" t="s">
        <v>1</v>
      </c>
      <c r="H7" s="33" t="s">
        <v>2</v>
      </c>
      <c r="I7" s="33" t="s">
        <v>3</v>
      </c>
      <c r="J7" s="34" t="s">
        <v>4</v>
      </c>
      <c r="K7" s="31" t="s">
        <v>19</v>
      </c>
      <c r="L7" s="35" t="s">
        <v>0</v>
      </c>
      <c r="M7" s="36" t="s">
        <v>1</v>
      </c>
      <c r="N7" s="36" t="s">
        <v>2</v>
      </c>
      <c r="O7" s="36" t="s">
        <v>3</v>
      </c>
      <c r="P7" s="37" t="s">
        <v>4</v>
      </c>
      <c r="Q7" s="31" t="s">
        <v>19</v>
      </c>
      <c r="R7" s="32" t="s">
        <v>0</v>
      </c>
      <c r="S7" s="33" t="s">
        <v>1</v>
      </c>
      <c r="T7" s="33" t="s">
        <v>2</v>
      </c>
      <c r="U7" s="33" t="s">
        <v>3</v>
      </c>
      <c r="V7" s="34" t="s">
        <v>4</v>
      </c>
      <c r="W7" s="31" t="s">
        <v>19</v>
      </c>
      <c r="X7" s="35" t="s">
        <v>0</v>
      </c>
      <c r="Y7" s="36" t="s">
        <v>1</v>
      </c>
      <c r="Z7" s="36" t="s">
        <v>2</v>
      </c>
      <c r="AA7" s="36" t="s">
        <v>3</v>
      </c>
      <c r="AB7" s="37" t="s">
        <v>4</v>
      </c>
      <c r="AC7" s="31" t="s">
        <v>19</v>
      </c>
      <c r="AD7" s="32" t="s">
        <v>0</v>
      </c>
      <c r="AE7" s="33" t="s">
        <v>1</v>
      </c>
      <c r="AF7" s="33" t="s">
        <v>2</v>
      </c>
      <c r="AG7" s="33" t="s">
        <v>3</v>
      </c>
      <c r="AH7" s="34" t="s">
        <v>4</v>
      </c>
      <c r="AI7" s="31" t="s">
        <v>19</v>
      </c>
      <c r="AJ7" s="35" t="s">
        <v>0</v>
      </c>
      <c r="AK7" s="36" t="s">
        <v>1</v>
      </c>
      <c r="AL7" s="36" t="s">
        <v>2</v>
      </c>
      <c r="AM7" s="36" t="s">
        <v>3</v>
      </c>
      <c r="AN7" s="37" t="s">
        <v>4</v>
      </c>
      <c r="AO7" s="31" t="s">
        <v>19</v>
      </c>
      <c r="AP7" s="32" t="s">
        <v>0</v>
      </c>
      <c r="AQ7" s="33" t="s">
        <v>1</v>
      </c>
      <c r="AR7" s="33" t="s">
        <v>2</v>
      </c>
      <c r="AS7" s="33" t="s">
        <v>3</v>
      </c>
      <c r="AT7" s="34" t="s">
        <v>4</v>
      </c>
      <c r="AU7" s="31" t="s">
        <v>19</v>
      </c>
      <c r="AV7" s="32" t="s">
        <v>0</v>
      </c>
      <c r="AW7" s="33" t="s">
        <v>1</v>
      </c>
      <c r="AX7" s="33" t="s">
        <v>2</v>
      </c>
      <c r="AY7" s="33" t="s">
        <v>3</v>
      </c>
      <c r="AZ7" s="34" t="s">
        <v>4</v>
      </c>
      <c r="BA7" s="38" t="s">
        <v>19</v>
      </c>
      <c r="BB7" s="39" t="s">
        <v>20</v>
      </c>
    </row>
    <row r="8" spans="3:54" ht="14.25" thickBot="1" thickTop="1">
      <c r="C8" s="160" t="s">
        <v>7</v>
      </c>
      <c r="D8" s="40" t="s">
        <v>34</v>
      </c>
      <c r="E8" s="18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119"/>
      <c r="AV8" s="119"/>
      <c r="AW8" s="119"/>
      <c r="AX8" s="119"/>
      <c r="AY8" s="119"/>
      <c r="AZ8" s="119"/>
      <c r="BA8" s="200">
        <f>SUM(BA9:BA15)</f>
        <v>33</v>
      </c>
      <c r="BB8" s="201">
        <f>SUM(BB9:BB15)</f>
        <v>272</v>
      </c>
    </row>
    <row r="9" spans="3:54" ht="13.5" thickTop="1">
      <c r="C9" s="238" t="s">
        <v>216</v>
      </c>
      <c r="D9" s="239" t="s">
        <v>217</v>
      </c>
      <c r="E9" s="3"/>
      <c r="F9" s="2"/>
      <c r="G9" s="4"/>
      <c r="H9" s="4"/>
      <c r="I9" s="4"/>
      <c r="J9" s="6"/>
      <c r="K9" s="3"/>
      <c r="L9" s="2"/>
      <c r="M9" s="4"/>
      <c r="N9" s="4"/>
      <c r="O9" s="4"/>
      <c r="P9" s="5"/>
      <c r="Q9" s="3"/>
      <c r="R9" s="2"/>
      <c r="S9" s="4"/>
      <c r="T9" s="4"/>
      <c r="U9" s="4"/>
      <c r="V9" s="6"/>
      <c r="W9" s="3">
        <v>2</v>
      </c>
      <c r="X9" s="2">
        <v>8</v>
      </c>
      <c r="Y9" s="4"/>
      <c r="Z9" s="4">
        <v>16</v>
      </c>
      <c r="AA9" s="4"/>
      <c r="AB9" s="5"/>
      <c r="AC9" s="3">
        <v>2</v>
      </c>
      <c r="AD9" s="2"/>
      <c r="AE9" s="4"/>
      <c r="AF9" s="4">
        <v>16</v>
      </c>
      <c r="AG9" s="4"/>
      <c r="AH9" s="6"/>
      <c r="AI9" s="3"/>
      <c r="AJ9" s="2"/>
      <c r="AK9" s="4"/>
      <c r="AL9" s="4"/>
      <c r="AM9" s="4"/>
      <c r="AN9" s="5"/>
      <c r="AO9" s="3"/>
      <c r="AP9" s="2"/>
      <c r="AQ9" s="4"/>
      <c r="AR9" s="4"/>
      <c r="AS9" s="4"/>
      <c r="AT9" s="5"/>
      <c r="AU9" s="3"/>
      <c r="AV9" s="2"/>
      <c r="AW9" s="4"/>
      <c r="AX9" s="4"/>
      <c r="AY9" s="4"/>
      <c r="AZ9" s="5"/>
      <c r="BA9" s="198">
        <f aca="true" t="shared" si="0" ref="BA9:BA15">E9+K9+Q9+W9+AC9+AI9+AO9+AU9</f>
        <v>4</v>
      </c>
      <c r="BB9" s="199">
        <f aca="true" t="shared" si="1" ref="BB9:BB15">SUM(F9:J9,L9:P9,R9:V9,X9:AB9,AD9:AH9,AJ9:AN9,AP9:AT9,AV9:AZ9)</f>
        <v>40</v>
      </c>
    </row>
    <row r="10" spans="3:54" ht="12.75">
      <c r="C10" s="240" t="s">
        <v>218</v>
      </c>
      <c r="D10" s="239" t="s">
        <v>219</v>
      </c>
      <c r="E10" s="19"/>
      <c r="F10" s="2"/>
      <c r="G10" s="4"/>
      <c r="H10" s="4"/>
      <c r="I10" s="4"/>
      <c r="J10" s="6"/>
      <c r="K10" s="19"/>
      <c r="L10" s="2"/>
      <c r="M10" s="4"/>
      <c r="N10" s="4"/>
      <c r="O10" s="4"/>
      <c r="P10" s="5"/>
      <c r="Q10" s="19"/>
      <c r="R10" s="2"/>
      <c r="S10" s="4"/>
      <c r="T10" s="4"/>
      <c r="U10" s="13"/>
      <c r="V10" s="15"/>
      <c r="W10" s="7">
        <v>3</v>
      </c>
      <c r="X10" s="1">
        <v>16</v>
      </c>
      <c r="Y10" s="8"/>
      <c r="Z10" s="8">
        <v>16</v>
      </c>
      <c r="AA10" s="8"/>
      <c r="AB10" s="9"/>
      <c r="AC10" s="7">
        <v>4</v>
      </c>
      <c r="AD10" s="70"/>
      <c r="AE10" s="70"/>
      <c r="AF10" s="70">
        <v>20</v>
      </c>
      <c r="AG10" s="70"/>
      <c r="AH10" s="70"/>
      <c r="AI10" s="19"/>
      <c r="AJ10" s="2"/>
      <c r="AK10" s="4"/>
      <c r="AL10" s="4"/>
      <c r="AM10" s="4"/>
      <c r="AN10" s="5"/>
      <c r="AO10" s="19"/>
      <c r="AP10" s="2"/>
      <c r="AQ10" s="4"/>
      <c r="AR10" s="4"/>
      <c r="AS10" s="4"/>
      <c r="AT10" s="5"/>
      <c r="AU10" s="19"/>
      <c r="AV10" s="2"/>
      <c r="AW10" s="4"/>
      <c r="AX10" s="4"/>
      <c r="AY10" s="4"/>
      <c r="AZ10" s="5"/>
      <c r="BA10" s="198">
        <f t="shared" si="0"/>
        <v>7</v>
      </c>
      <c r="BB10" s="199">
        <f t="shared" si="1"/>
        <v>52</v>
      </c>
    </row>
    <row r="11" spans="3:54" ht="12.75">
      <c r="C11" s="240" t="s">
        <v>220</v>
      </c>
      <c r="D11" s="239" t="s">
        <v>221</v>
      </c>
      <c r="E11" s="7"/>
      <c r="F11" s="1"/>
      <c r="G11" s="8"/>
      <c r="H11" s="8"/>
      <c r="I11" s="8"/>
      <c r="J11" s="10"/>
      <c r="K11" s="7"/>
      <c r="L11" s="1"/>
      <c r="M11" s="8"/>
      <c r="N11" s="8"/>
      <c r="O11" s="8"/>
      <c r="P11" s="9"/>
      <c r="Q11" s="7"/>
      <c r="R11" s="1"/>
      <c r="S11" s="8"/>
      <c r="T11" s="8"/>
      <c r="U11" s="8"/>
      <c r="V11" s="10"/>
      <c r="W11" s="7"/>
      <c r="X11" s="1"/>
      <c r="Y11" s="8"/>
      <c r="Z11" s="8"/>
      <c r="AA11" s="8"/>
      <c r="AB11" s="9"/>
      <c r="AC11" s="7">
        <v>3</v>
      </c>
      <c r="AD11" s="1">
        <v>16</v>
      </c>
      <c r="AE11" s="8"/>
      <c r="AF11" s="8">
        <v>16</v>
      </c>
      <c r="AG11" s="8"/>
      <c r="AH11" s="10"/>
      <c r="AI11" s="7"/>
      <c r="AJ11" s="1"/>
      <c r="AK11" s="8"/>
      <c r="AL11" s="8"/>
      <c r="AM11" s="8"/>
      <c r="AN11" s="10"/>
      <c r="AO11" s="7"/>
      <c r="AP11" s="1"/>
      <c r="AQ11" s="8"/>
      <c r="AR11" s="8"/>
      <c r="AS11" s="8"/>
      <c r="AT11" s="9"/>
      <c r="AU11" s="7"/>
      <c r="AV11" s="1"/>
      <c r="AW11" s="8"/>
      <c r="AX11" s="8"/>
      <c r="AY11" s="8"/>
      <c r="AZ11" s="9"/>
      <c r="BA11" s="198">
        <f t="shared" si="0"/>
        <v>3</v>
      </c>
      <c r="BB11" s="199">
        <f t="shared" si="1"/>
        <v>32</v>
      </c>
    </row>
    <row r="12" spans="3:54" ht="12.75">
      <c r="C12" s="240" t="s">
        <v>222</v>
      </c>
      <c r="D12" s="239" t="s">
        <v>223</v>
      </c>
      <c r="E12" s="7"/>
      <c r="F12" s="1"/>
      <c r="G12" s="8"/>
      <c r="H12" s="8"/>
      <c r="I12" s="8"/>
      <c r="J12" s="10"/>
      <c r="K12" s="7"/>
      <c r="L12" s="1"/>
      <c r="M12" s="8"/>
      <c r="N12" s="8"/>
      <c r="O12" s="8"/>
      <c r="P12" s="9"/>
      <c r="Q12" s="7"/>
      <c r="R12" s="1"/>
      <c r="S12" s="8"/>
      <c r="T12" s="8"/>
      <c r="U12" s="8"/>
      <c r="V12" s="10"/>
      <c r="W12" s="7"/>
      <c r="X12" s="1"/>
      <c r="Y12" s="8"/>
      <c r="Z12" s="8"/>
      <c r="AA12" s="8"/>
      <c r="AB12" s="9"/>
      <c r="AC12" s="7"/>
      <c r="AD12" s="93"/>
      <c r="AE12" s="93"/>
      <c r="AF12" s="93"/>
      <c r="AG12" s="93"/>
      <c r="AH12" s="93"/>
      <c r="AI12" s="7">
        <v>4</v>
      </c>
      <c r="AJ12" s="1">
        <v>8</v>
      </c>
      <c r="AK12" s="8"/>
      <c r="AL12" s="8">
        <v>16</v>
      </c>
      <c r="AM12" s="8">
        <v>16</v>
      </c>
      <c r="AN12" s="9"/>
      <c r="AO12" s="7"/>
      <c r="AP12" s="1"/>
      <c r="AQ12" s="8"/>
      <c r="AR12" s="8"/>
      <c r="AS12" s="8"/>
      <c r="AT12" s="9"/>
      <c r="AU12" s="7"/>
      <c r="AV12" s="1"/>
      <c r="AW12" s="8"/>
      <c r="AX12" s="8"/>
      <c r="AY12" s="8"/>
      <c r="AZ12" s="9"/>
      <c r="BA12" s="198">
        <f t="shared" si="0"/>
        <v>4</v>
      </c>
      <c r="BB12" s="199">
        <f t="shared" si="1"/>
        <v>40</v>
      </c>
    </row>
    <row r="13" spans="3:54" ht="12.75">
      <c r="C13" s="240" t="s">
        <v>224</v>
      </c>
      <c r="D13" s="239" t="s">
        <v>225</v>
      </c>
      <c r="E13" s="7"/>
      <c r="F13" s="1"/>
      <c r="G13" s="8"/>
      <c r="H13" s="8"/>
      <c r="I13" s="8"/>
      <c r="J13" s="10"/>
      <c r="K13" s="7"/>
      <c r="L13" s="1"/>
      <c r="M13" s="8"/>
      <c r="N13" s="8"/>
      <c r="O13" s="8"/>
      <c r="P13" s="9"/>
      <c r="Q13" s="7"/>
      <c r="R13" s="1"/>
      <c r="S13" s="8"/>
      <c r="T13" s="8"/>
      <c r="U13" s="8"/>
      <c r="V13" s="10"/>
      <c r="W13" s="7"/>
      <c r="X13" s="1"/>
      <c r="Y13" s="8"/>
      <c r="Z13" s="8"/>
      <c r="AA13" s="8"/>
      <c r="AB13" s="9"/>
      <c r="AC13" s="7"/>
      <c r="AD13" s="92"/>
      <c r="AE13" s="93"/>
      <c r="AF13" s="93"/>
      <c r="AG13" s="93"/>
      <c r="AH13" s="94"/>
      <c r="AI13" s="7">
        <v>4</v>
      </c>
      <c r="AJ13" s="1">
        <v>16</v>
      </c>
      <c r="AK13" s="8"/>
      <c r="AL13" s="8">
        <v>16</v>
      </c>
      <c r="AM13" s="8"/>
      <c r="AN13" s="9"/>
      <c r="AO13" s="7"/>
      <c r="AP13" s="1"/>
      <c r="AQ13" s="8"/>
      <c r="AR13" s="8"/>
      <c r="AS13" s="8"/>
      <c r="AT13" s="9"/>
      <c r="AU13" s="7"/>
      <c r="AV13" s="1"/>
      <c r="AW13" s="8"/>
      <c r="AX13" s="8"/>
      <c r="AY13" s="8"/>
      <c r="AZ13" s="9"/>
      <c r="BA13" s="198">
        <f t="shared" si="0"/>
        <v>4</v>
      </c>
      <c r="BB13" s="199">
        <f t="shared" si="1"/>
        <v>32</v>
      </c>
    </row>
    <row r="14" spans="3:54" ht="12.75">
      <c r="C14" s="240" t="s">
        <v>226</v>
      </c>
      <c r="D14" s="239" t="s">
        <v>227</v>
      </c>
      <c r="E14" s="7"/>
      <c r="F14" s="1"/>
      <c r="G14" s="8"/>
      <c r="H14" s="8"/>
      <c r="I14" s="8"/>
      <c r="J14" s="10"/>
      <c r="K14" s="7"/>
      <c r="L14" s="1"/>
      <c r="M14" s="8"/>
      <c r="N14" s="8"/>
      <c r="O14" s="8"/>
      <c r="P14" s="9"/>
      <c r="Q14" s="7"/>
      <c r="R14" s="1"/>
      <c r="S14" s="8"/>
      <c r="T14" s="8"/>
      <c r="U14" s="8"/>
      <c r="V14" s="10"/>
      <c r="W14" s="7"/>
      <c r="X14" s="1"/>
      <c r="Y14" s="8"/>
      <c r="Z14" s="8"/>
      <c r="AA14" s="8"/>
      <c r="AB14" s="9"/>
      <c r="AC14" s="7"/>
      <c r="AD14" s="92"/>
      <c r="AE14" s="93"/>
      <c r="AF14" s="93"/>
      <c r="AG14" s="93"/>
      <c r="AH14" s="94"/>
      <c r="AI14" s="7"/>
      <c r="AJ14" s="1"/>
      <c r="AK14" s="8"/>
      <c r="AL14" s="8"/>
      <c r="AM14" s="8"/>
      <c r="AN14" s="9"/>
      <c r="AO14" s="7">
        <v>5</v>
      </c>
      <c r="AP14" s="1">
        <v>16</v>
      </c>
      <c r="AQ14" s="8"/>
      <c r="AR14" s="8"/>
      <c r="AS14" s="8">
        <v>20</v>
      </c>
      <c r="AT14" s="9"/>
      <c r="AU14" s="7"/>
      <c r="AV14" s="1"/>
      <c r="AW14" s="8"/>
      <c r="AX14" s="8"/>
      <c r="AY14" s="8"/>
      <c r="AZ14" s="9"/>
      <c r="BA14" s="198">
        <f t="shared" si="0"/>
        <v>5</v>
      </c>
      <c r="BB14" s="199">
        <f t="shared" si="1"/>
        <v>36</v>
      </c>
    </row>
    <row r="15" spans="3:54" ht="26.25" thickBot="1">
      <c r="C15" s="240" t="s">
        <v>228</v>
      </c>
      <c r="D15" s="239" t="s">
        <v>229</v>
      </c>
      <c r="E15" s="19"/>
      <c r="F15" s="2"/>
      <c r="G15" s="4"/>
      <c r="H15" s="4"/>
      <c r="I15" s="4"/>
      <c r="J15" s="6"/>
      <c r="K15" s="19"/>
      <c r="L15" s="2"/>
      <c r="M15" s="4"/>
      <c r="N15" s="4"/>
      <c r="O15" s="4"/>
      <c r="P15" s="5"/>
      <c r="Q15" s="19"/>
      <c r="R15" s="2"/>
      <c r="S15" s="4"/>
      <c r="T15" s="4"/>
      <c r="U15" s="8"/>
      <c r="V15" s="10"/>
      <c r="W15" s="7"/>
      <c r="X15" s="1"/>
      <c r="Y15" s="8"/>
      <c r="Z15" s="8"/>
      <c r="AA15" s="8"/>
      <c r="AB15" s="9"/>
      <c r="AC15" s="7"/>
      <c r="AD15" s="92"/>
      <c r="AE15" s="93"/>
      <c r="AF15" s="93"/>
      <c r="AG15" s="93"/>
      <c r="AH15" s="94"/>
      <c r="AI15" s="7"/>
      <c r="AJ15" s="1"/>
      <c r="AK15" s="8"/>
      <c r="AL15" s="8"/>
      <c r="AM15" s="8"/>
      <c r="AN15" s="9"/>
      <c r="AO15" s="7">
        <v>6</v>
      </c>
      <c r="AP15" s="1">
        <v>20</v>
      </c>
      <c r="AQ15" s="8"/>
      <c r="AR15" s="8"/>
      <c r="AS15" s="8">
        <v>20</v>
      </c>
      <c r="AT15" s="9"/>
      <c r="AU15" s="7"/>
      <c r="AV15" s="1"/>
      <c r="AW15" s="8"/>
      <c r="AX15" s="8"/>
      <c r="AY15" s="8"/>
      <c r="AZ15" s="9"/>
      <c r="BA15" s="198">
        <f t="shared" si="0"/>
        <v>6</v>
      </c>
      <c r="BB15" s="199">
        <f t="shared" si="1"/>
        <v>40</v>
      </c>
    </row>
    <row r="16" spans="3:54" ht="14.25" thickBot="1" thickTop="1">
      <c r="C16" s="163"/>
      <c r="D16" s="57" t="s">
        <v>23</v>
      </c>
      <c r="E16" s="58">
        <f aca="true" t="shared" si="2" ref="E16:AZ16">SUM(E8:E15)</f>
        <v>0</v>
      </c>
      <c r="F16" s="44">
        <f t="shared" si="2"/>
        <v>0</v>
      </c>
      <c r="G16" s="44">
        <f t="shared" si="2"/>
        <v>0</v>
      </c>
      <c r="H16" s="44">
        <f t="shared" si="2"/>
        <v>0</v>
      </c>
      <c r="I16" s="44">
        <f t="shared" si="2"/>
        <v>0</v>
      </c>
      <c r="J16" s="59">
        <f t="shared" si="2"/>
        <v>0</v>
      </c>
      <c r="K16" s="44">
        <f t="shared" si="2"/>
        <v>0</v>
      </c>
      <c r="L16" s="44">
        <f t="shared" si="2"/>
        <v>0</v>
      </c>
      <c r="M16" s="44">
        <f t="shared" si="2"/>
        <v>0</v>
      </c>
      <c r="N16" s="44">
        <f t="shared" si="2"/>
        <v>0</v>
      </c>
      <c r="O16" s="44">
        <f t="shared" si="2"/>
        <v>0</v>
      </c>
      <c r="P16" s="59">
        <f t="shared" si="2"/>
        <v>0</v>
      </c>
      <c r="Q16" s="44">
        <f t="shared" si="2"/>
        <v>0</v>
      </c>
      <c r="R16" s="44">
        <f t="shared" si="2"/>
        <v>0</v>
      </c>
      <c r="S16" s="44">
        <f t="shared" si="2"/>
        <v>0</v>
      </c>
      <c r="T16" s="44">
        <f t="shared" si="2"/>
        <v>0</v>
      </c>
      <c r="U16" s="44">
        <f t="shared" si="2"/>
        <v>0</v>
      </c>
      <c r="V16" s="61">
        <f t="shared" si="2"/>
        <v>0</v>
      </c>
      <c r="W16" s="44">
        <f t="shared" si="2"/>
        <v>5</v>
      </c>
      <c r="X16" s="44">
        <f t="shared" si="2"/>
        <v>24</v>
      </c>
      <c r="Y16" s="44">
        <f t="shared" si="2"/>
        <v>0</v>
      </c>
      <c r="Z16" s="44">
        <f t="shared" si="2"/>
        <v>32</v>
      </c>
      <c r="AA16" s="44">
        <f t="shared" si="2"/>
        <v>0</v>
      </c>
      <c r="AB16" s="59">
        <f t="shared" si="2"/>
        <v>0</v>
      </c>
      <c r="AC16" s="44">
        <f t="shared" si="2"/>
        <v>9</v>
      </c>
      <c r="AD16" s="44">
        <f t="shared" si="2"/>
        <v>16</v>
      </c>
      <c r="AE16" s="44">
        <f t="shared" si="2"/>
        <v>0</v>
      </c>
      <c r="AF16" s="44">
        <f t="shared" si="2"/>
        <v>52</v>
      </c>
      <c r="AG16" s="44">
        <f t="shared" si="2"/>
        <v>0</v>
      </c>
      <c r="AH16" s="61">
        <f t="shared" si="2"/>
        <v>0</v>
      </c>
      <c r="AI16" s="44">
        <f t="shared" si="2"/>
        <v>8</v>
      </c>
      <c r="AJ16" s="44">
        <f t="shared" si="2"/>
        <v>24</v>
      </c>
      <c r="AK16" s="44">
        <f t="shared" si="2"/>
        <v>0</v>
      </c>
      <c r="AL16" s="44">
        <f t="shared" si="2"/>
        <v>32</v>
      </c>
      <c r="AM16" s="44">
        <f t="shared" si="2"/>
        <v>16</v>
      </c>
      <c r="AN16" s="61">
        <f t="shared" si="2"/>
        <v>0</v>
      </c>
      <c r="AO16" s="44">
        <f t="shared" si="2"/>
        <v>11</v>
      </c>
      <c r="AP16" s="44">
        <f t="shared" si="2"/>
        <v>36</v>
      </c>
      <c r="AQ16" s="44">
        <f t="shared" si="2"/>
        <v>0</v>
      </c>
      <c r="AR16" s="44">
        <f t="shared" si="2"/>
        <v>0</v>
      </c>
      <c r="AS16" s="44">
        <f t="shared" si="2"/>
        <v>40</v>
      </c>
      <c r="AT16" s="44">
        <f t="shared" si="2"/>
        <v>0</v>
      </c>
      <c r="AU16" s="44">
        <f t="shared" si="2"/>
        <v>0</v>
      </c>
      <c r="AV16" s="44">
        <f t="shared" si="2"/>
        <v>0</v>
      </c>
      <c r="AW16" s="44">
        <f t="shared" si="2"/>
        <v>0</v>
      </c>
      <c r="AX16" s="44">
        <f t="shared" si="2"/>
        <v>0</v>
      </c>
      <c r="AY16" s="44">
        <f t="shared" si="2"/>
        <v>0</v>
      </c>
      <c r="AZ16" s="44">
        <f t="shared" si="2"/>
        <v>0</v>
      </c>
      <c r="BA16" s="200">
        <f>BA8</f>
        <v>33</v>
      </c>
      <c r="BB16" s="201">
        <f>BB8</f>
        <v>272</v>
      </c>
    </row>
    <row r="17" spans="3:54" ht="14.25" thickBot="1" thickTop="1">
      <c r="C17" s="252" t="s">
        <v>21</v>
      </c>
      <c r="D17" s="285"/>
      <c r="E17" s="48">
        <f>SUM(E16:E16)</f>
        <v>0</v>
      </c>
      <c r="F17" s="245">
        <f>SUM(F16:J16)</f>
        <v>0</v>
      </c>
      <c r="G17" s="245"/>
      <c r="H17" s="245"/>
      <c r="I17" s="245"/>
      <c r="J17" s="249"/>
      <c r="K17" s="48">
        <f>SUM(K16:K16)</f>
        <v>0</v>
      </c>
      <c r="L17" s="245">
        <f>SUM(L16:P16)</f>
        <v>0</v>
      </c>
      <c r="M17" s="245"/>
      <c r="N17" s="245"/>
      <c r="O17" s="245"/>
      <c r="P17" s="245"/>
      <c r="Q17" s="48">
        <f>SUM(Q16:Q16)</f>
        <v>0</v>
      </c>
      <c r="R17" s="245">
        <f>SUM(R16:V16)</f>
        <v>0</v>
      </c>
      <c r="S17" s="245"/>
      <c r="T17" s="245"/>
      <c r="U17" s="245"/>
      <c r="V17" s="249"/>
      <c r="W17" s="48">
        <f>SUM(W16:W16)</f>
        <v>5</v>
      </c>
      <c r="X17" s="245">
        <f>SUM(X16:AB16)</f>
        <v>56</v>
      </c>
      <c r="Y17" s="245"/>
      <c r="Z17" s="245"/>
      <c r="AA17" s="245"/>
      <c r="AB17" s="245"/>
      <c r="AC17" s="48">
        <f>SUM(AC16:AC16)</f>
        <v>9</v>
      </c>
      <c r="AD17" s="245">
        <f>SUM(AD16:AH16)</f>
        <v>68</v>
      </c>
      <c r="AE17" s="245"/>
      <c r="AF17" s="245"/>
      <c r="AG17" s="245"/>
      <c r="AH17" s="249"/>
      <c r="AI17" s="48">
        <f>SUM(AI16:AI16)</f>
        <v>8</v>
      </c>
      <c r="AJ17" s="245">
        <f>SUM(AJ16:AN16)</f>
        <v>72</v>
      </c>
      <c r="AK17" s="245"/>
      <c r="AL17" s="245"/>
      <c r="AM17" s="245"/>
      <c r="AN17" s="245"/>
      <c r="AO17" s="48">
        <f>SUM(AO16:AO16)</f>
        <v>11</v>
      </c>
      <c r="AP17" s="245">
        <f>SUM(AP16:AT16)</f>
        <v>76</v>
      </c>
      <c r="AQ17" s="245"/>
      <c r="AR17" s="245"/>
      <c r="AS17" s="245"/>
      <c r="AT17" s="245"/>
      <c r="AU17" s="48">
        <f>SUM(AU16:AU16)</f>
        <v>0</v>
      </c>
      <c r="AV17" s="245">
        <f>SUM(AV16:AZ16)</f>
        <v>0</v>
      </c>
      <c r="AW17" s="245"/>
      <c r="AX17" s="245"/>
      <c r="AY17" s="245"/>
      <c r="AZ17" s="245"/>
      <c r="BA17" s="200">
        <f>E17+K17+Q17+W17+AC17+AI17+AO17</f>
        <v>33</v>
      </c>
      <c r="BB17" s="201">
        <f>SUM(BB16:BB16)</f>
        <v>272</v>
      </c>
    </row>
    <row r="18" spans="3:54" ht="14.25" thickBot="1" thickTop="1">
      <c r="C18" s="282" t="s">
        <v>17</v>
      </c>
      <c r="D18" s="283"/>
      <c r="E18" s="246">
        <v>0</v>
      </c>
      <c r="F18" s="247"/>
      <c r="G18" s="247"/>
      <c r="H18" s="247"/>
      <c r="I18" s="247"/>
      <c r="J18" s="248"/>
      <c r="K18" s="246">
        <v>0</v>
      </c>
      <c r="L18" s="247"/>
      <c r="M18" s="247"/>
      <c r="N18" s="247"/>
      <c r="O18" s="247"/>
      <c r="P18" s="248"/>
      <c r="Q18" s="246">
        <v>0</v>
      </c>
      <c r="R18" s="247"/>
      <c r="S18" s="247"/>
      <c r="T18" s="247"/>
      <c r="U18" s="247"/>
      <c r="V18" s="248"/>
      <c r="W18" s="246">
        <v>0</v>
      </c>
      <c r="X18" s="247"/>
      <c r="Y18" s="247"/>
      <c r="Z18" s="247"/>
      <c r="AA18" s="247"/>
      <c r="AB18" s="248"/>
      <c r="AC18" s="246">
        <v>1</v>
      </c>
      <c r="AD18" s="247"/>
      <c r="AE18" s="247"/>
      <c r="AF18" s="247"/>
      <c r="AG18" s="247"/>
      <c r="AH18" s="248"/>
      <c r="AI18" s="246">
        <v>0</v>
      </c>
      <c r="AJ18" s="247"/>
      <c r="AK18" s="247"/>
      <c r="AL18" s="247"/>
      <c r="AM18" s="247"/>
      <c r="AN18" s="248"/>
      <c r="AO18" s="246">
        <v>0</v>
      </c>
      <c r="AP18" s="247"/>
      <c r="AQ18" s="247"/>
      <c r="AR18" s="247"/>
      <c r="AS18" s="247"/>
      <c r="AT18" s="248"/>
      <c r="AU18" s="246">
        <v>0</v>
      </c>
      <c r="AV18" s="247"/>
      <c r="AW18" s="247"/>
      <c r="AX18" s="247"/>
      <c r="AY18" s="247"/>
      <c r="AZ18" s="248"/>
      <c r="BA18" s="277">
        <f>SUM(E18:AT18)</f>
        <v>1</v>
      </c>
      <c r="BB18" s="278"/>
    </row>
    <row r="19" spans="3:54" ht="13.5" thickBot="1">
      <c r="C19" s="164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20:25" ht="13.5" thickBot="1">
      <c r="T20" s="78"/>
      <c r="U20" s="79"/>
      <c r="V20" s="79"/>
      <c r="W20" s="79"/>
      <c r="X20" s="80"/>
      <c r="Y20" s="25" t="s">
        <v>59</v>
      </c>
    </row>
    <row r="21" spans="3:54" ht="15.75">
      <c r="C21" s="166"/>
      <c r="D21" s="114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</row>
    <row r="22" spans="4:10" ht="12.75">
      <c r="D22" s="66"/>
      <c r="G22" s="279"/>
      <c r="H22" s="279"/>
      <c r="I22" s="279"/>
      <c r="J22" s="279"/>
    </row>
    <row r="23" spans="4:13" ht="12.75">
      <c r="D23" s="66"/>
      <c r="L23" s="279"/>
      <c r="M23" s="279"/>
    </row>
    <row r="24" spans="4:10" ht="12.75">
      <c r="D24" s="66"/>
      <c r="G24" s="279"/>
      <c r="H24" s="279"/>
      <c r="I24" s="279"/>
      <c r="J24" s="279"/>
    </row>
    <row r="25" ht="12.75">
      <c r="D25" s="66"/>
    </row>
    <row r="26" ht="12.75">
      <c r="D26" s="66"/>
    </row>
  </sheetData>
  <sheetProtection/>
  <mergeCells count="37">
    <mergeCell ref="G24:J24"/>
    <mergeCell ref="AO6:AT6"/>
    <mergeCell ref="AU6:AZ6"/>
    <mergeCell ref="BA6:BB6"/>
    <mergeCell ref="F8:AT8"/>
    <mergeCell ref="C17:D17"/>
    <mergeCell ref="F17:J17"/>
    <mergeCell ref="L17:P17"/>
    <mergeCell ref="R17:V17"/>
    <mergeCell ref="E6:J6"/>
    <mergeCell ref="K6:P6"/>
    <mergeCell ref="Q6:V6"/>
    <mergeCell ref="W6:AB6"/>
    <mergeCell ref="AC6:AH6"/>
    <mergeCell ref="AI6:AN6"/>
    <mergeCell ref="C18:D18"/>
    <mergeCell ref="E18:J18"/>
    <mergeCell ref="K18:P18"/>
    <mergeCell ref="Q18:V18"/>
    <mergeCell ref="W18:AB18"/>
    <mergeCell ref="C2:BB2"/>
    <mergeCell ref="C3:BB3"/>
    <mergeCell ref="C4:AV4"/>
    <mergeCell ref="E5:AT5"/>
    <mergeCell ref="BA5:BB5"/>
    <mergeCell ref="BA18:BB18"/>
    <mergeCell ref="G22:J22"/>
    <mergeCell ref="X17:AB17"/>
    <mergeCell ref="AD17:AH17"/>
    <mergeCell ref="AJ17:AN17"/>
    <mergeCell ref="AP17:AT17"/>
    <mergeCell ref="AV17:AZ17"/>
    <mergeCell ref="L23:M23"/>
    <mergeCell ref="AC18:AH18"/>
    <mergeCell ref="AI18:AN18"/>
    <mergeCell ref="AO18:AT18"/>
    <mergeCell ref="AU18:AZ18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BC41"/>
  <sheetViews>
    <sheetView zoomScale="70" zoomScaleNormal="70" zoomScalePageLayoutView="0" workbookViewId="0" topLeftCell="B1">
      <selection activeCell="C3" sqref="C3:BB21"/>
    </sheetView>
  </sheetViews>
  <sheetFormatPr defaultColWidth="9.00390625" defaultRowHeight="12.75"/>
  <cols>
    <col min="3" max="3" width="9.875" style="114" customWidth="1"/>
    <col min="4" max="4" width="47.75390625" style="25" bestFit="1" customWidth="1"/>
    <col min="5" max="5" width="5.25390625" style="25" customWidth="1"/>
    <col min="6" max="29" width="3.875" style="25" customWidth="1"/>
    <col min="30" max="30" width="4.25390625" style="25" customWidth="1"/>
    <col min="31" max="52" width="3.875" style="25" customWidth="1"/>
    <col min="53" max="53" width="4.75390625" style="25" customWidth="1"/>
    <col min="54" max="54" width="6.125" style="25" customWidth="1"/>
  </cols>
  <sheetData>
    <row r="2" spans="3:54" ht="15">
      <c r="C2" s="267" t="s">
        <v>214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</row>
    <row r="3" spans="3:54" ht="12.75">
      <c r="C3" s="274" t="s">
        <v>213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</row>
    <row r="4" spans="3:54" ht="13.5" thickBot="1">
      <c r="C4" s="263" t="s">
        <v>166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7"/>
      <c r="AX4" s="84"/>
      <c r="AY4" s="22"/>
      <c r="AZ4" s="22"/>
      <c r="BA4" s="22"/>
      <c r="BB4" s="22"/>
    </row>
    <row r="5" spans="3:54" ht="13.5" thickBot="1">
      <c r="C5" s="168"/>
      <c r="D5" s="28"/>
      <c r="E5" s="268" t="s">
        <v>14</v>
      </c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69"/>
      <c r="AU5" s="118"/>
      <c r="AV5" s="118"/>
      <c r="AW5" s="118"/>
      <c r="AX5" s="118"/>
      <c r="AY5" s="118"/>
      <c r="AZ5" s="118"/>
      <c r="BA5" s="268" t="s">
        <v>15</v>
      </c>
      <c r="BB5" s="269"/>
    </row>
    <row r="6" spans="3:54" ht="12.75">
      <c r="C6" s="169" t="s">
        <v>91</v>
      </c>
      <c r="D6" s="30" t="s">
        <v>18</v>
      </c>
      <c r="E6" s="255" t="s">
        <v>5</v>
      </c>
      <c r="F6" s="272"/>
      <c r="G6" s="272"/>
      <c r="H6" s="272"/>
      <c r="I6" s="272"/>
      <c r="J6" s="273"/>
      <c r="K6" s="255" t="s">
        <v>6</v>
      </c>
      <c r="L6" s="256"/>
      <c r="M6" s="256"/>
      <c r="N6" s="256"/>
      <c r="O6" s="256"/>
      <c r="P6" s="257"/>
      <c r="Q6" s="255" t="s">
        <v>7</v>
      </c>
      <c r="R6" s="256"/>
      <c r="S6" s="256"/>
      <c r="T6" s="256"/>
      <c r="U6" s="256"/>
      <c r="V6" s="257"/>
      <c r="W6" s="255" t="s">
        <v>8</v>
      </c>
      <c r="X6" s="256"/>
      <c r="Y6" s="256"/>
      <c r="Z6" s="256"/>
      <c r="AA6" s="256"/>
      <c r="AB6" s="257"/>
      <c r="AC6" s="255" t="s">
        <v>9</v>
      </c>
      <c r="AD6" s="256"/>
      <c r="AE6" s="256"/>
      <c r="AF6" s="256"/>
      <c r="AG6" s="256"/>
      <c r="AH6" s="257"/>
      <c r="AI6" s="255" t="s">
        <v>10</v>
      </c>
      <c r="AJ6" s="256"/>
      <c r="AK6" s="256"/>
      <c r="AL6" s="256"/>
      <c r="AM6" s="256"/>
      <c r="AN6" s="257"/>
      <c r="AO6" s="255" t="s">
        <v>11</v>
      </c>
      <c r="AP6" s="256"/>
      <c r="AQ6" s="256"/>
      <c r="AR6" s="256"/>
      <c r="AS6" s="256"/>
      <c r="AT6" s="257"/>
      <c r="AU6" s="255" t="s">
        <v>88</v>
      </c>
      <c r="AV6" s="256"/>
      <c r="AW6" s="256"/>
      <c r="AX6" s="256"/>
      <c r="AY6" s="256"/>
      <c r="AZ6" s="257"/>
      <c r="BA6" s="270" t="s">
        <v>16</v>
      </c>
      <c r="BB6" s="271"/>
    </row>
    <row r="7" spans="3:54" ht="13.5" thickBot="1">
      <c r="C7" s="169"/>
      <c r="D7" s="29"/>
      <c r="E7" s="31" t="s">
        <v>19</v>
      </c>
      <c r="F7" s="32" t="s">
        <v>0</v>
      </c>
      <c r="G7" s="33" t="s">
        <v>1</v>
      </c>
      <c r="H7" s="33" t="s">
        <v>2</v>
      </c>
      <c r="I7" s="33" t="s">
        <v>3</v>
      </c>
      <c r="J7" s="34" t="s">
        <v>4</v>
      </c>
      <c r="K7" s="31" t="s">
        <v>19</v>
      </c>
      <c r="L7" s="35" t="s">
        <v>0</v>
      </c>
      <c r="M7" s="36" t="s">
        <v>1</v>
      </c>
      <c r="N7" s="36" t="s">
        <v>2</v>
      </c>
      <c r="O7" s="36" t="s">
        <v>3</v>
      </c>
      <c r="P7" s="37" t="s">
        <v>4</v>
      </c>
      <c r="Q7" s="31" t="s">
        <v>19</v>
      </c>
      <c r="R7" s="32" t="s">
        <v>0</v>
      </c>
      <c r="S7" s="33" t="s">
        <v>1</v>
      </c>
      <c r="T7" s="33" t="s">
        <v>2</v>
      </c>
      <c r="U7" s="33" t="s">
        <v>3</v>
      </c>
      <c r="V7" s="34" t="s">
        <v>4</v>
      </c>
      <c r="W7" s="31" t="s">
        <v>19</v>
      </c>
      <c r="X7" s="35" t="s">
        <v>0</v>
      </c>
      <c r="Y7" s="36" t="s">
        <v>1</v>
      </c>
      <c r="Z7" s="36" t="s">
        <v>2</v>
      </c>
      <c r="AA7" s="36" t="s">
        <v>3</v>
      </c>
      <c r="AB7" s="37" t="s">
        <v>4</v>
      </c>
      <c r="AC7" s="31" t="s">
        <v>19</v>
      </c>
      <c r="AD7" s="32" t="s">
        <v>0</v>
      </c>
      <c r="AE7" s="33" t="s">
        <v>1</v>
      </c>
      <c r="AF7" s="33" t="s">
        <v>2</v>
      </c>
      <c r="AG7" s="33" t="s">
        <v>3</v>
      </c>
      <c r="AH7" s="34" t="s">
        <v>4</v>
      </c>
      <c r="AI7" s="31" t="s">
        <v>19</v>
      </c>
      <c r="AJ7" s="35" t="s">
        <v>0</v>
      </c>
      <c r="AK7" s="36" t="s">
        <v>1</v>
      </c>
      <c r="AL7" s="36" t="s">
        <v>2</v>
      </c>
      <c r="AM7" s="36" t="s">
        <v>3</v>
      </c>
      <c r="AN7" s="37" t="s">
        <v>4</v>
      </c>
      <c r="AO7" s="31" t="s">
        <v>19</v>
      </c>
      <c r="AP7" s="32" t="s">
        <v>0</v>
      </c>
      <c r="AQ7" s="33" t="s">
        <v>1</v>
      </c>
      <c r="AR7" s="33" t="s">
        <v>2</v>
      </c>
      <c r="AS7" s="33" t="s">
        <v>3</v>
      </c>
      <c r="AT7" s="34" t="s">
        <v>4</v>
      </c>
      <c r="AU7" s="31" t="s">
        <v>19</v>
      </c>
      <c r="AV7" s="32" t="s">
        <v>0</v>
      </c>
      <c r="AW7" s="33" t="s">
        <v>1</v>
      </c>
      <c r="AX7" s="33" t="s">
        <v>2</v>
      </c>
      <c r="AY7" s="33" t="s">
        <v>3</v>
      </c>
      <c r="AZ7" s="34" t="s">
        <v>4</v>
      </c>
      <c r="BA7" s="38" t="s">
        <v>19</v>
      </c>
      <c r="BB7" s="39" t="s">
        <v>20</v>
      </c>
    </row>
    <row r="8" spans="3:54" ht="14.25" thickBot="1" thickTop="1">
      <c r="C8" s="170" t="s">
        <v>7</v>
      </c>
      <c r="D8" s="40" t="s">
        <v>34</v>
      </c>
      <c r="E8" s="18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119"/>
      <c r="AV8" s="119"/>
      <c r="AW8" s="119"/>
      <c r="AX8" s="119"/>
      <c r="AY8" s="119"/>
      <c r="AZ8" s="119"/>
      <c r="BA8" s="200">
        <f>SUM(BA9:BA16)</f>
        <v>33</v>
      </c>
      <c r="BB8" s="201">
        <f>SUM(BB9:BB16)</f>
        <v>272</v>
      </c>
    </row>
    <row r="9" spans="3:54" ht="15.75" thickTop="1">
      <c r="C9" s="208" t="s">
        <v>197</v>
      </c>
      <c r="D9" s="209" t="s">
        <v>198</v>
      </c>
      <c r="E9" s="3"/>
      <c r="F9" s="2"/>
      <c r="G9" s="4"/>
      <c r="H9" s="4"/>
      <c r="I9" s="4"/>
      <c r="J9" s="6"/>
      <c r="K9" s="3"/>
      <c r="L9" s="2"/>
      <c r="M9" s="4"/>
      <c r="N9" s="4"/>
      <c r="O9" s="4"/>
      <c r="P9" s="5"/>
      <c r="Q9" s="3"/>
      <c r="R9" s="2"/>
      <c r="S9" s="4"/>
      <c r="T9" s="4"/>
      <c r="U9" s="4"/>
      <c r="V9" s="6"/>
      <c r="W9" s="210">
        <v>2</v>
      </c>
      <c r="X9" s="211">
        <v>8</v>
      </c>
      <c r="Y9" s="212"/>
      <c r="Z9" s="212">
        <v>16</v>
      </c>
      <c r="AA9" s="212"/>
      <c r="AB9" s="213"/>
      <c r="AC9" s="210"/>
      <c r="AD9" s="211"/>
      <c r="AE9" s="212"/>
      <c r="AF9" s="212"/>
      <c r="AG9" s="212"/>
      <c r="AH9" s="214"/>
      <c r="AI9" s="215"/>
      <c r="AJ9" s="216"/>
      <c r="AK9" s="217"/>
      <c r="AL9" s="217"/>
      <c r="AM9" s="217"/>
      <c r="AN9" s="218"/>
      <c r="AO9" s="215"/>
      <c r="AP9" s="216"/>
      <c r="AQ9" s="217"/>
      <c r="AR9" s="217"/>
      <c r="AS9" s="217"/>
      <c r="AT9" s="218"/>
      <c r="AU9" s="3"/>
      <c r="AV9" s="2"/>
      <c r="AW9" s="4"/>
      <c r="AX9" s="4"/>
      <c r="AY9" s="4"/>
      <c r="AZ9" s="5"/>
      <c r="BA9" s="198">
        <f>E9+K9+Q9+W9+AC9+AI9+AO9+AU9</f>
        <v>2</v>
      </c>
      <c r="BB9" s="199">
        <f>SUM(F9:J9,L9:P9,R9:V9,X9:AB9,AD9:AH9,AJ9:AN9,AP9:AT9,AV9:AZ9)</f>
        <v>24</v>
      </c>
    </row>
    <row r="10" spans="3:54" ht="15">
      <c r="C10" s="219" t="s">
        <v>199</v>
      </c>
      <c r="D10" s="220" t="s">
        <v>200</v>
      </c>
      <c r="E10" s="7"/>
      <c r="F10" s="1"/>
      <c r="G10" s="8"/>
      <c r="H10" s="8"/>
      <c r="I10" s="8"/>
      <c r="J10" s="10"/>
      <c r="K10" s="7"/>
      <c r="L10" s="1"/>
      <c r="M10" s="8"/>
      <c r="N10" s="8"/>
      <c r="O10" s="8"/>
      <c r="P10" s="9"/>
      <c r="Q10" s="7"/>
      <c r="R10" s="1"/>
      <c r="S10" s="8"/>
      <c r="T10" s="8"/>
      <c r="U10" s="8"/>
      <c r="V10" s="10"/>
      <c r="W10" s="221">
        <v>3</v>
      </c>
      <c r="X10" s="216">
        <v>16</v>
      </c>
      <c r="Y10" s="217"/>
      <c r="Z10" s="217">
        <v>16</v>
      </c>
      <c r="AA10" s="217"/>
      <c r="AB10" s="218"/>
      <c r="AC10" s="221"/>
      <c r="AD10" s="222"/>
      <c r="AE10" s="223"/>
      <c r="AF10" s="223"/>
      <c r="AG10" s="223"/>
      <c r="AH10" s="224"/>
      <c r="AI10" s="221"/>
      <c r="AJ10" s="216"/>
      <c r="AK10" s="217"/>
      <c r="AL10" s="217"/>
      <c r="AM10" s="217"/>
      <c r="AN10" s="218"/>
      <c r="AO10" s="221"/>
      <c r="AP10" s="216"/>
      <c r="AQ10" s="217"/>
      <c r="AR10" s="217"/>
      <c r="AS10" s="217"/>
      <c r="AT10" s="218"/>
      <c r="AU10" s="7"/>
      <c r="AV10" s="1"/>
      <c r="AW10" s="8"/>
      <c r="AX10" s="8"/>
      <c r="AY10" s="8"/>
      <c r="AZ10" s="9"/>
      <c r="BA10" s="198">
        <f aca="true" t="shared" si="0" ref="BA10:BA16">E10+K10+Q10+W10+AC10+AI10+AO10+AU10</f>
        <v>3</v>
      </c>
      <c r="BB10" s="199">
        <f aca="true" t="shared" si="1" ref="BB10:BB16">SUM(F10:J10,L10:P10,R10:V10,X10:AB10,AD10:AH10,AJ10:AN10,AP10:AT10,AV10:AZ10)</f>
        <v>32</v>
      </c>
    </row>
    <row r="11" spans="3:54" ht="15">
      <c r="C11" s="219" t="s">
        <v>201</v>
      </c>
      <c r="D11" s="209" t="s">
        <v>202</v>
      </c>
      <c r="E11" s="7"/>
      <c r="F11" s="1"/>
      <c r="G11" s="8"/>
      <c r="H11" s="8"/>
      <c r="I11" s="8"/>
      <c r="J11" s="10"/>
      <c r="K11" s="7"/>
      <c r="L11" s="1"/>
      <c r="M11" s="8"/>
      <c r="N11" s="8"/>
      <c r="O11" s="8"/>
      <c r="P11" s="9"/>
      <c r="Q11" s="7"/>
      <c r="R11" s="1"/>
      <c r="S11" s="8"/>
      <c r="T11" s="8"/>
      <c r="U11" s="8"/>
      <c r="V11" s="10"/>
      <c r="W11" s="221"/>
      <c r="X11" s="216"/>
      <c r="Y11" s="217"/>
      <c r="Z11" s="217"/>
      <c r="AA11" s="217"/>
      <c r="AB11" s="218"/>
      <c r="AC11" s="225">
        <v>5</v>
      </c>
      <c r="AD11" s="226">
        <v>16</v>
      </c>
      <c r="AE11" s="227"/>
      <c r="AF11" s="227">
        <v>20</v>
      </c>
      <c r="AG11" s="227"/>
      <c r="AH11" s="228"/>
      <c r="AI11" s="221"/>
      <c r="AJ11" s="216"/>
      <c r="AK11" s="217"/>
      <c r="AL11" s="217"/>
      <c r="AM11" s="217"/>
      <c r="AN11" s="218"/>
      <c r="AO11" s="221"/>
      <c r="AP11" s="216"/>
      <c r="AQ11" s="217"/>
      <c r="AR11" s="217"/>
      <c r="AS11" s="217"/>
      <c r="AT11" s="218"/>
      <c r="AU11" s="7"/>
      <c r="AV11" s="1"/>
      <c r="AW11" s="8"/>
      <c r="AX11" s="8"/>
      <c r="AY11" s="8"/>
      <c r="AZ11" s="9"/>
      <c r="BA11" s="198">
        <f t="shared" si="0"/>
        <v>5</v>
      </c>
      <c r="BB11" s="199">
        <f t="shared" si="1"/>
        <v>36</v>
      </c>
    </row>
    <row r="12" spans="3:54" ht="15">
      <c r="C12" s="219" t="s">
        <v>203</v>
      </c>
      <c r="D12" s="209" t="s">
        <v>204</v>
      </c>
      <c r="E12" s="7"/>
      <c r="F12" s="1"/>
      <c r="G12" s="8"/>
      <c r="H12" s="8"/>
      <c r="I12" s="8"/>
      <c r="J12" s="10"/>
      <c r="K12" s="7"/>
      <c r="L12" s="1"/>
      <c r="M12" s="8"/>
      <c r="N12" s="8"/>
      <c r="O12" s="8"/>
      <c r="P12" s="9"/>
      <c r="Q12" s="7"/>
      <c r="R12" s="1"/>
      <c r="S12" s="8"/>
      <c r="T12" s="8"/>
      <c r="U12" s="8"/>
      <c r="V12" s="10"/>
      <c r="W12" s="229"/>
      <c r="X12" s="222"/>
      <c r="Y12" s="223"/>
      <c r="Z12" s="223"/>
      <c r="AA12" s="223"/>
      <c r="AB12" s="230"/>
      <c r="AC12" s="229">
        <v>4</v>
      </c>
      <c r="AD12" s="222">
        <v>16</v>
      </c>
      <c r="AE12" s="223"/>
      <c r="AF12" s="223"/>
      <c r="AG12" s="223"/>
      <c r="AH12" s="224">
        <v>16</v>
      </c>
      <c r="AI12" s="229">
        <v>3</v>
      </c>
      <c r="AJ12" s="222">
        <v>16</v>
      </c>
      <c r="AK12" s="223"/>
      <c r="AL12" s="223"/>
      <c r="AM12" s="223">
        <v>8</v>
      </c>
      <c r="AN12" s="230"/>
      <c r="AO12" s="229"/>
      <c r="AP12" s="222"/>
      <c r="AQ12" s="223"/>
      <c r="AR12" s="223"/>
      <c r="AS12" s="223"/>
      <c r="AT12" s="230"/>
      <c r="AU12" s="7"/>
      <c r="AV12" s="1"/>
      <c r="AW12" s="8"/>
      <c r="AX12" s="8"/>
      <c r="AY12" s="8"/>
      <c r="AZ12" s="9"/>
      <c r="BA12" s="198">
        <f t="shared" si="0"/>
        <v>7</v>
      </c>
      <c r="BB12" s="199">
        <f t="shared" si="1"/>
        <v>56</v>
      </c>
    </row>
    <row r="13" spans="3:54" ht="15">
      <c r="C13" s="219" t="s">
        <v>205</v>
      </c>
      <c r="D13" s="209" t="s">
        <v>206</v>
      </c>
      <c r="E13" s="7"/>
      <c r="F13" s="12"/>
      <c r="G13" s="13"/>
      <c r="H13" s="13"/>
      <c r="I13" s="13"/>
      <c r="J13" s="15"/>
      <c r="K13" s="20"/>
      <c r="L13" s="12"/>
      <c r="M13" s="13"/>
      <c r="N13" s="13"/>
      <c r="O13" s="13"/>
      <c r="P13" s="14"/>
      <c r="Q13" s="20"/>
      <c r="R13" s="12"/>
      <c r="S13" s="13"/>
      <c r="T13" s="13"/>
      <c r="U13" s="13"/>
      <c r="V13" s="15"/>
      <c r="W13" s="229"/>
      <c r="X13" s="222"/>
      <c r="Y13" s="223"/>
      <c r="Z13" s="223"/>
      <c r="AA13" s="223"/>
      <c r="AB13" s="230"/>
      <c r="AC13" s="229"/>
      <c r="AD13" s="222"/>
      <c r="AE13" s="223"/>
      <c r="AF13" s="223"/>
      <c r="AG13" s="223"/>
      <c r="AH13" s="224"/>
      <c r="AI13" s="229">
        <v>2</v>
      </c>
      <c r="AJ13" s="222">
        <v>8</v>
      </c>
      <c r="AK13" s="223"/>
      <c r="AL13" s="223"/>
      <c r="AM13" s="223">
        <v>8</v>
      </c>
      <c r="AN13" s="230"/>
      <c r="AO13" s="229"/>
      <c r="AP13" s="222"/>
      <c r="AQ13" s="223"/>
      <c r="AR13" s="223"/>
      <c r="AS13" s="223"/>
      <c r="AT13" s="230"/>
      <c r="AU13" s="7"/>
      <c r="AV13" s="1"/>
      <c r="AW13" s="8"/>
      <c r="AX13" s="8"/>
      <c r="AY13" s="8"/>
      <c r="AZ13" s="9"/>
      <c r="BA13" s="198">
        <f t="shared" si="0"/>
        <v>2</v>
      </c>
      <c r="BB13" s="199">
        <f t="shared" si="1"/>
        <v>16</v>
      </c>
    </row>
    <row r="14" spans="3:54" ht="15">
      <c r="C14" s="219" t="s">
        <v>207</v>
      </c>
      <c r="D14" s="209" t="s">
        <v>208</v>
      </c>
      <c r="E14" s="7"/>
      <c r="F14" s="1"/>
      <c r="G14" s="8"/>
      <c r="H14" s="8"/>
      <c r="I14" s="8"/>
      <c r="J14" s="10"/>
      <c r="K14" s="7"/>
      <c r="L14" s="1"/>
      <c r="M14" s="8"/>
      <c r="N14" s="8"/>
      <c r="O14" s="8"/>
      <c r="P14" s="9"/>
      <c r="Q14" s="7"/>
      <c r="R14" s="1"/>
      <c r="S14" s="8"/>
      <c r="T14" s="8"/>
      <c r="U14" s="8"/>
      <c r="V14" s="10"/>
      <c r="W14" s="229"/>
      <c r="X14" s="222"/>
      <c r="Y14" s="223"/>
      <c r="Z14" s="223"/>
      <c r="AA14" s="223"/>
      <c r="AB14" s="230"/>
      <c r="AC14" s="229"/>
      <c r="AD14" s="222"/>
      <c r="AE14" s="223"/>
      <c r="AF14" s="223"/>
      <c r="AG14" s="223"/>
      <c r="AH14" s="224"/>
      <c r="AI14" s="229">
        <v>3</v>
      </c>
      <c r="AJ14" s="222">
        <v>16</v>
      </c>
      <c r="AK14" s="223"/>
      <c r="AL14" s="223"/>
      <c r="AM14" s="223">
        <v>8</v>
      </c>
      <c r="AN14" s="230"/>
      <c r="AO14" s="229"/>
      <c r="AP14" s="222"/>
      <c r="AQ14" s="223"/>
      <c r="AR14" s="223"/>
      <c r="AS14" s="223"/>
      <c r="AT14" s="230"/>
      <c r="AU14" s="7"/>
      <c r="AV14" s="1"/>
      <c r="AW14" s="8"/>
      <c r="AX14" s="8"/>
      <c r="AY14" s="8"/>
      <c r="AZ14" s="9"/>
      <c r="BA14" s="198">
        <f t="shared" si="0"/>
        <v>3</v>
      </c>
      <c r="BB14" s="199">
        <f t="shared" si="1"/>
        <v>24</v>
      </c>
    </row>
    <row r="15" spans="3:54" ht="25.5">
      <c r="C15" s="219" t="s">
        <v>209</v>
      </c>
      <c r="D15" s="209" t="s">
        <v>210</v>
      </c>
      <c r="E15" s="19"/>
      <c r="F15" s="2"/>
      <c r="G15" s="4"/>
      <c r="H15" s="4"/>
      <c r="I15" s="4"/>
      <c r="J15" s="6"/>
      <c r="K15" s="19"/>
      <c r="L15" s="2"/>
      <c r="M15" s="4"/>
      <c r="N15" s="4"/>
      <c r="O15" s="4"/>
      <c r="P15" s="5"/>
      <c r="Q15" s="19"/>
      <c r="R15" s="2"/>
      <c r="S15" s="4"/>
      <c r="T15" s="4"/>
      <c r="U15" s="8"/>
      <c r="V15" s="10"/>
      <c r="W15" s="229"/>
      <c r="X15" s="222"/>
      <c r="Y15" s="223"/>
      <c r="Z15" s="223"/>
      <c r="AA15" s="223"/>
      <c r="AB15" s="230"/>
      <c r="AC15" s="229"/>
      <c r="AD15" s="222"/>
      <c r="AE15" s="223"/>
      <c r="AF15" s="223"/>
      <c r="AG15" s="223"/>
      <c r="AH15" s="224"/>
      <c r="AI15" s="229"/>
      <c r="AJ15" s="222"/>
      <c r="AK15" s="223"/>
      <c r="AL15" s="223"/>
      <c r="AM15" s="223"/>
      <c r="AN15" s="230"/>
      <c r="AO15" s="229">
        <v>6</v>
      </c>
      <c r="AP15" s="222">
        <v>16</v>
      </c>
      <c r="AQ15" s="223"/>
      <c r="AR15" s="223">
        <v>24</v>
      </c>
      <c r="AS15" s="223"/>
      <c r="AT15" s="230">
        <v>8</v>
      </c>
      <c r="AU15" s="7"/>
      <c r="AV15" s="1"/>
      <c r="AW15" s="8"/>
      <c r="AX15" s="8"/>
      <c r="AY15" s="8"/>
      <c r="AZ15" s="9"/>
      <c r="BA15" s="198">
        <f t="shared" si="0"/>
        <v>6</v>
      </c>
      <c r="BB15" s="199">
        <f t="shared" si="1"/>
        <v>48</v>
      </c>
    </row>
    <row r="16" spans="3:54" ht="15.75" thickBot="1">
      <c r="C16" s="231" t="s">
        <v>211</v>
      </c>
      <c r="D16" s="209" t="s">
        <v>212</v>
      </c>
      <c r="E16" s="19"/>
      <c r="F16" s="2"/>
      <c r="G16" s="4"/>
      <c r="H16" s="4"/>
      <c r="I16" s="4"/>
      <c r="J16" s="6"/>
      <c r="K16" s="19"/>
      <c r="L16" s="2"/>
      <c r="M16" s="4"/>
      <c r="N16" s="4"/>
      <c r="O16" s="4"/>
      <c r="P16" s="5"/>
      <c r="Q16" s="19"/>
      <c r="R16" s="2"/>
      <c r="S16" s="4"/>
      <c r="T16" s="4"/>
      <c r="U16" s="13"/>
      <c r="V16" s="15"/>
      <c r="W16" s="229"/>
      <c r="X16" s="222"/>
      <c r="Y16" s="223"/>
      <c r="Z16" s="223"/>
      <c r="AA16" s="223"/>
      <c r="AB16" s="230"/>
      <c r="AC16" s="229"/>
      <c r="AD16" s="222"/>
      <c r="AE16" s="223"/>
      <c r="AF16" s="223"/>
      <c r="AG16" s="223"/>
      <c r="AH16" s="224"/>
      <c r="AI16" s="229"/>
      <c r="AJ16" s="222"/>
      <c r="AK16" s="223"/>
      <c r="AL16" s="223"/>
      <c r="AM16" s="223"/>
      <c r="AN16" s="230"/>
      <c r="AO16" s="229">
        <v>5</v>
      </c>
      <c r="AP16" s="222">
        <v>16</v>
      </c>
      <c r="AQ16" s="223"/>
      <c r="AR16" s="223">
        <v>20</v>
      </c>
      <c r="AS16" s="223"/>
      <c r="AT16" s="230"/>
      <c r="AU16" s="7"/>
      <c r="AV16" s="1"/>
      <c r="AW16" s="8"/>
      <c r="AX16" s="8"/>
      <c r="AY16" s="8"/>
      <c r="AZ16" s="9"/>
      <c r="BA16" s="198">
        <f t="shared" si="0"/>
        <v>5</v>
      </c>
      <c r="BB16" s="199">
        <f t="shared" si="1"/>
        <v>36</v>
      </c>
    </row>
    <row r="17" spans="3:54" ht="14.25" thickBot="1" thickTop="1">
      <c r="C17" s="172"/>
      <c r="D17" s="57" t="s">
        <v>23</v>
      </c>
      <c r="E17" s="58">
        <f aca="true" t="shared" si="2" ref="E17:AZ17">SUM(E8:E16)</f>
        <v>0</v>
      </c>
      <c r="F17" s="44">
        <f t="shared" si="2"/>
        <v>0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59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59">
        <f t="shared" si="2"/>
        <v>0</v>
      </c>
      <c r="Q17" s="44">
        <f t="shared" si="2"/>
        <v>0</v>
      </c>
      <c r="R17" s="44">
        <f t="shared" si="2"/>
        <v>0</v>
      </c>
      <c r="S17" s="44">
        <f t="shared" si="2"/>
        <v>0</v>
      </c>
      <c r="T17" s="44">
        <f t="shared" si="2"/>
        <v>0</v>
      </c>
      <c r="U17" s="44">
        <f t="shared" si="2"/>
        <v>0</v>
      </c>
      <c r="V17" s="61">
        <f t="shared" si="2"/>
        <v>0</v>
      </c>
      <c r="W17" s="44">
        <f t="shared" si="2"/>
        <v>5</v>
      </c>
      <c r="X17" s="44">
        <f t="shared" si="2"/>
        <v>24</v>
      </c>
      <c r="Y17" s="44">
        <f t="shared" si="2"/>
        <v>0</v>
      </c>
      <c r="Z17" s="44">
        <f t="shared" si="2"/>
        <v>32</v>
      </c>
      <c r="AA17" s="44">
        <f t="shared" si="2"/>
        <v>0</v>
      </c>
      <c r="AB17" s="59">
        <f t="shared" si="2"/>
        <v>0</v>
      </c>
      <c r="AC17" s="44">
        <f t="shared" si="2"/>
        <v>9</v>
      </c>
      <c r="AD17" s="44">
        <f t="shared" si="2"/>
        <v>32</v>
      </c>
      <c r="AE17" s="44">
        <f t="shared" si="2"/>
        <v>0</v>
      </c>
      <c r="AF17" s="44">
        <f t="shared" si="2"/>
        <v>20</v>
      </c>
      <c r="AG17" s="44">
        <f t="shared" si="2"/>
        <v>0</v>
      </c>
      <c r="AH17" s="61">
        <f t="shared" si="2"/>
        <v>16</v>
      </c>
      <c r="AI17" s="44">
        <f t="shared" si="2"/>
        <v>8</v>
      </c>
      <c r="AJ17" s="44">
        <f t="shared" si="2"/>
        <v>40</v>
      </c>
      <c r="AK17" s="44">
        <f t="shared" si="2"/>
        <v>0</v>
      </c>
      <c r="AL17" s="44">
        <f t="shared" si="2"/>
        <v>0</v>
      </c>
      <c r="AM17" s="44">
        <f t="shared" si="2"/>
        <v>24</v>
      </c>
      <c r="AN17" s="61">
        <f t="shared" si="2"/>
        <v>0</v>
      </c>
      <c r="AO17" s="44">
        <f t="shared" si="2"/>
        <v>11</v>
      </c>
      <c r="AP17" s="44">
        <f t="shared" si="2"/>
        <v>32</v>
      </c>
      <c r="AQ17" s="44">
        <f t="shared" si="2"/>
        <v>0</v>
      </c>
      <c r="AR17" s="44">
        <f t="shared" si="2"/>
        <v>44</v>
      </c>
      <c r="AS17" s="44">
        <f t="shared" si="2"/>
        <v>0</v>
      </c>
      <c r="AT17" s="44">
        <f t="shared" si="2"/>
        <v>8</v>
      </c>
      <c r="AU17" s="44">
        <f t="shared" si="2"/>
        <v>0</v>
      </c>
      <c r="AV17" s="44">
        <f t="shared" si="2"/>
        <v>0</v>
      </c>
      <c r="AW17" s="44">
        <f t="shared" si="2"/>
        <v>0</v>
      </c>
      <c r="AX17" s="44">
        <f t="shared" si="2"/>
        <v>0</v>
      </c>
      <c r="AY17" s="44">
        <f t="shared" si="2"/>
        <v>0</v>
      </c>
      <c r="AZ17" s="44">
        <f t="shared" si="2"/>
        <v>0</v>
      </c>
      <c r="BA17" s="200">
        <f>BA8</f>
        <v>33</v>
      </c>
      <c r="BB17" s="201">
        <f>BB8</f>
        <v>272</v>
      </c>
    </row>
    <row r="18" spans="3:54" ht="14.25" thickBot="1" thickTop="1">
      <c r="C18" s="252" t="s">
        <v>21</v>
      </c>
      <c r="D18" s="285"/>
      <c r="E18" s="48">
        <f>SUM(E17:E17)</f>
        <v>0</v>
      </c>
      <c r="F18" s="245">
        <f>SUM(F17:J17)</f>
        <v>0</v>
      </c>
      <c r="G18" s="245"/>
      <c r="H18" s="245"/>
      <c r="I18" s="245"/>
      <c r="J18" s="249"/>
      <c r="K18" s="48">
        <f>SUM(K17:K17)</f>
        <v>0</v>
      </c>
      <c r="L18" s="245">
        <f>SUM(L17:P17)</f>
        <v>0</v>
      </c>
      <c r="M18" s="245"/>
      <c r="N18" s="245"/>
      <c r="O18" s="245"/>
      <c r="P18" s="245"/>
      <c r="Q18" s="48">
        <f>SUM(Q17:Q17)</f>
        <v>0</v>
      </c>
      <c r="R18" s="245">
        <f>SUM(R17:V17)</f>
        <v>0</v>
      </c>
      <c r="S18" s="245"/>
      <c r="T18" s="245"/>
      <c r="U18" s="245"/>
      <c r="V18" s="249"/>
      <c r="W18" s="48">
        <f>SUM(W17:W17)</f>
        <v>5</v>
      </c>
      <c r="X18" s="245">
        <f>SUM(X17:AB17)</f>
        <v>56</v>
      </c>
      <c r="Y18" s="245"/>
      <c r="Z18" s="245"/>
      <c r="AA18" s="245"/>
      <c r="AB18" s="245"/>
      <c r="AC18" s="48">
        <f>SUM(AC17:AC17)</f>
        <v>9</v>
      </c>
      <c r="AD18" s="245">
        <f>SUM(AD17:AH17)</f>
        <v>68</v>
      </c>
      <c r="AE18" s="245"/>
      <c r="AF18" s="245"/>
      <c r="AG18" s="245"/>
      <c r="AH18" s="249"/>
      <c r="AI18" s="48">
        <f>SUM(AI17:AI17)</f>
        <v>8</v>
      </c>
      <c r="AJ18" s="245">
        <f>SUM(AJ17:AN17)</f>
        <v>64</v>
      </c>
      <c r="AK18" s="245"/>
      <c r="AL18" s="245"/>
      <c r="AM18" s="245"/>
      <c r="AN18" s="245"/>
      <c r="AO18" s="48">
        <f>SUM(AO17:AO17)</f>
        <v>11</v>
      </c>
      <c r="AP18" s="245">
        <f>SUM(AP17:AT17)</f>
        <v>84</v>
      </c>
      <c r="AQ18" s="245"/>
      <c r="AR18" s="245"/>
      <c r="AS18" s="245"/>
      <c r="AT18" s="245"/>
      <c r="AU18" s="48">
        <f>SUM(AU17:AU17)</f>
        <v>0</v>
      </c>
      <c r="AV18" s="245">
        <f>SUM(AV17:AZ17)</f>
        <v>0</v>
      </c>
      <c r="AW18" s="245"/>
      <c r="AX18" s="245"/>
      <c r="AY18" s="245"/>
      <c r="AZ18" s="245"/>
      <c r="BA18" s="200">
        <f>E18+K18+Q18+W18+AC18+AI18+AO18</f>
        <v>33</v>
      </c>
      <c r="BB18" s="201">
        <f>SUM(BB17:BB17)</f>
        <v>272</v>
      </c>
    </row>
    <row r="19" spans="3:54" ht="14.25" thickBot="1" thickTop="1">
      <c r="C19" s="282" t="s">
        <v>17</v>
      </c>
      <c r="D19" s="283"/>
      <c r="E19" s="246">
        <v>0</v>
      </c>
      <c r="F19" s="247"/>
      <c r="G19" s="247"/>
      <c r="H19" s="247"/>
      <c r="I19" s="247"/>
      <c r="J19" s="248"/>
      <c r="K19" s="246">
        <v>0</v>
      </c>
      <c r="L19" s="247"/>
      <c r="M19" s="247"/>
      <c r="N19" s="247"/>
      <c r="O19" s="247"/>
      <c r="P19" s="248"/>
      <c r="Q19" s="246">
        <v>0</v>
      </c>
      <c r="R19" s="247"/>
      <c r="S19" s="247"/>
      <c r="T19" s="247"/>
      <c r="U19" s="247"/>
      <c r="V19" s="248"/>
      <c r="W19" s="246">
        <v>0</v>
      </c>
      <c r="X19" s="247"/>
      <c r="Y19" s="247"/>
      <c r="Z19" s="247"/>
      <c r="AA19" s="247"/>
      <c r="AB19" s="248"/>
      <c r="AC19" s="246">
        <v>1</v>
      </c>
      <c r="AD19" s="247"/>
      <c r="AE19" s="247"/>
      <c r="AF19" s="247"/>
      <c r="AG19" s="247"/>
      <c r="AH19" s="248"/>
      <c r="AI19" s="246">
        <v>0</v>
      </c>
      <c r="AJ19" s="247"/>
      <c r="AK19" s="247"/>
      <c r="AL19" s="247"/>
      <c r="AM19" s="247"/>
      <c r="AN19" s="248"/>
      <c r="AO19" s="246">
        <v>0</v>
      </c>
      <c r="AP19" s="247"/>
      <c r="AQ19" s="247"/>
      <c r="AR19" s="247"/>
      <c r="AS19" s="247"/>
      <c r="AT19" s="248"/>
      <c r="AU19" s="246">
        <v>0</v>
      </c>
      <c r="AV19" s="247"/>
      <c r="AW19" s="247"/>
      <c r="AX19" s="247"/>
      <c r="AY19" s="247"/>
      <c r="AZ19" s="248"/>
      <c r="BA19" s="277">
        <f>SUM(E19:AT19)</f>
        <v>1</v>
      </c>
      <c r="BB19" s="278"/>
    </row>
    <row r="20" spans="3:54" ht="13.5" thickBot="1">
      <c r="C20" s="173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20:25" ht="13.5" thickBot="1">
      <c r="T21" s="78"/>
      <c r="U21" s="79"/>
      <c r="V21" s="79"/>
      <c r="W21" s="79"/>
      <c r="X21" s="80"/>
      <c r="Y21" s="25" t="s">
        <v>59</v>
      </c>
    </row>
    <row r="22" spans="3:54" ht="15.75">
      <c r="C22" s="174"/>
      <c r="D22" s="114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</row>
    <row r="23" spans="4:10" ht="12.75">
      <c r="D23" s="66"/>
      <c r="G23" s="279"/>
      <c r="H23" s="279"/>
      <c r="I23" s="279"/>
      <c r="J23" s="279"/>
    </row>
    <row r="24" spans="4:13" ht="12.75">
      <c r="D24" s="66"/>
      <c r="L24" s="279"/>
      <c r="M24" s="279"/>
    </row>
    <row r="25" spans="4:10" ht="12.75">
      <c r="D25" s="66"/>
      <c r="G25" s="279"/>
      <c r="H25" s="279"/>
      <c r="I25" s="279"/>
      <c r="J25" s="279"/>
    </row>
    <row r="26" ht="12.75">
      <c r="D26" s="66"/>
    </row>
    <row r="27" ht="12.75">
      <c r="D27" s="66"/>
    </row>
    <row r="30" spans="3:10" ht="15">
      <c r="C30" s="175"/>
      <c r="D30" s="95"/>
      <c r="E30" s="96"/>
      <c r="F30" s="96"/>
      <c r="G30" s="96"/>
      <c r="H30" s="96"/>
      <c r="I30" s="96"/>
      <c r="J30" s="97"/>
    </row>
    <row r="31" spans="3:9" ht="12.75">
      <c r="C31" s="98"/>
      <c r="E31" s="99"/>
      <c r="F31" s="99"/>
      <c r="G31" s="99"/>
      <c r="H31" s="99"/>
      <c r="I31" s="98"/>
    </row>
    <row r="32" spans="3:55" ht="15">
      <c r="C32" s="98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</row>
    <row r="33" spans="3:55" ht="12.75">
      <c r="C33" s="98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</row>
    <row r="34" spans="3:55" ht="12.75">
      <c r="C34" s="98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7"/>
      <c r="AY34" s="84"/>
      <c r="AZ34" s="22"/>
      <c r="BA34" s="22"/>
      <c r="BB34" s="22"/>
      <c r="BC34" s="22"/>
    </row>
    <row r="35" spans="3:55" ht="12.75">
      <c r="C35" s="98"/>
      <c r="D35" s="22"/>
      <c r="E35" s="63"/>
      <c r="F35" s="63"/>
      <c r="G35" s="63"/>
      <c r="H35" s="63"/>
      <c r="I35" s="234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5"/>
    </row>
    <row r="36" spans="3:55" ht="12.75">
      <c r="C36" s="98"/>
      <c r="D36" s="22"/>
      <c r="E36" s="63"/>
      <c r="F36" s="63"/>
      <c r="G36" s="63"/>
      <c r="H36" s="63"/>
      <c r="I36" s="234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35"/>
    </row>
    <row r="37" spans="3:55" ht="12.75">
      <c r="C37" s="98"/>
      <c r="D37" s="22"/>
      <c r="E37" s="63"/>
      <c r="F37" s="63"/>
      <c r="G37" s="63"/>
      <c r="H37" s="63"/>
      <c r="I37" s="234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35"/>
    </row>
    <row r="38" spans="3:55" ht="15.75">
      <c r="C38" s="175"/>
      <c r="D38" s="22"/>
      <c r="E38" s="236"/>
      <c r="F38" s="236"/>
      <c r="G38" s="236"/>
      <c r="H38" s="236"/>
      <c r="I38" s="237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35"/>
    </row>
    <row r="39" spans="4:55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35"/>
    </row>
    <row r="40" spans="4:55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35"/>
    </row>
    <row r="41" spans="4:55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35"/>
    </row>
  </sheetData>
  <sheetProtection/>
  <mergeCells count="37">
    <mergeCell ref="AU19:AZ19"/>
    <mergeCell ref="BA19:BB19"/>
    <mergeCell ref="G23:J23"/>
    <mergeCell ref="L24:M24"/>
    <mergeCell ref="G25:J25"/>
    <mergeCell ref="AJ18:AN18"/>
    <mergeCell ref="AP18:AT18"/>
    <mergeCell ref="AV18:AZ18"/>
    <mergeCell ref="E19:J19"/>
    <mergeCell ref="K19:P19"/>
    <mergeCell ref="Q19:V19"/>
    <mergeCell ref="W19:AB19"/>
    <mergeCell ref="AC19:AH19"/>
    <mergeCell ref="AI19:AN19"/>
    <mergeCell ref="AO19:AT19"/>
    <mergeCell ref="C18:D18"/>
    <mergeCell ref="F18:J18"/>
    <mergeCell ref="L18:P18"/>
    <mergeCell ref="R18:V18"/>
    <mergeCell ref="X18:AB18"/>
    <mergeCell ref="AD18:AH18"/>
    <mergeCell ref="W6:AB6"/>
    <mergeCell ref="AC6:AH6"/>
    <mergeCell ref="AI6:AN6"/>
    <mergeCell ref="AO6:AT6"/>
    <mergeCell ref="AU6:AZ6"/>
    <mergeCell ref="F8:AT8"/>
    <mergeCell ref="C19:D19"/>
    <mergeCell ref="C3:BB3"/>
    <mergeCell ref="BA6:BB6"/>
    <mergeCell ref="C2:BB2"/>
    <mergeCell ref="C4:AV4"/>
    <mergeCell ref="E5:AT5"/>
    <mergeCell ref="BA5:BB5"/>
    <mergeCell ref="E6:J6"/>
    <mergeCell ref="K6:P6"/>
    <mergeCell ref="Q6:V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stajonarnych pierwszego stopnia</dc:title>
  <dc:subject>Informatyka</dc:subject>
  <dc:creator>Tomasz Kraszewski</dc:creator>
  <cp:keywords/>
  <dc:description/>
  <cp:lastModifiedBy>Katarzyna Łuszcz</cp:lastModifiedBy>
  <cp:lastPrinted>2018-03-26T09:46:55Z</cp:lastPrinted>
  <dcterms:created xsi:type="dcterms:W3CDTF">2000-05-18T07:07:52Z</dcterms:created>
  <dcterms:modified xsi:type="dcterms:W3CDTF">2018-03-26T11:42:54Z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ytor">
    <vt:lpwstr>Tomas Kraszewski</vt:lpwstr>
  </property>
  <property fmtid="{D5CDD505-2E9C-101B-9397-08002B2CF9AE}" pid="3" name="Stan">
    <vt:lpwstr>12 maja 2009</vt:lpwstr>
  </property>
  <property fmtid="{D5CDD505-2E9C-101B-9397-08002B2CF9AE}" pid="4" name="_AdHocReviewCycleID">
    <vt:i4>986804657</vt:i4>
  </property>
  <property fmtid="{D5CDD505-2E9C-101B-9397-08002B2CF9AE}" pid="5" name="_NewReviewCycle">
    <vt:lpwstr/>
  </property>
  <property fmtid="{D5CDD505-2E9C-101B-9397-08002B2CF9AE}" pid="6" name="_EmailSubject">
    <vt:lpwstr>Plan inf.</vt:lpwstr>
  </property>
  <property fmtid="{D5CDD505-2E9C-101B-9397-08002B2CF9AE}" pid="7" name="_AuthorEmail">
    <vt:lpwstr>Tomasz.Kraszewski@polsl.pl</vt:lpwstr>
  </property>
  <property fmtid="{D5CDD505-2E9C-101B-9397-08002B2CF9AE}" pid="8" name="_AuthorEmailDisplayName">
    <vt:lpwstr>Tomasz Kraszewski</vt:lpwstr>
  </property>
  <property fmtid="{D5CDD505-2E9C-101B-9397-08002B2CF9AE}" pid="9" name="_ReviewingToolsShownOnce">
    <vt:lpwstr/>
  </property>
</Properties>
</file>