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150" windowWidth="8985" windowHeight="10455" activeTab="1"/>
  </bookViews>
  <sheets>
    <sheet name="Informatyka_inż" sheetId="1" r:id="rId1"/>
    <sheet name="Moduł_A" sheetId="2" r:id="rId2"/>
    <sheet name="Moduł_B" sheetId="3" r:id="rId3"/>
    <sheet name="Moduł_C" sheetId="4" r:id="rId4"/>
    <sheet name="Moduł_D" sheetId="5" r:id="rId5"/>
    <sheet name="Moduł_E" sheetId="6" r:id="rId6"/>
  </sheets>
  <externalReferences>
    <externalReference r:id="rId9"/>
  </externalReferences>
  <definedNames>
    <definedName name="_xlnm.Print_Area" localSheetId="0">'Informatyka_inż'!$B$2:$AU$69</definedName>
    <definedName name="_xlnm.Print_Area" localSheetId="1">'Moduł_A'!$B$2:$AU$21</definedName>
    <definedName name="_xlnm.Print_Area" localSheetId="2">'Moduł_B'!$B$2:$AU$21</definedName>
    <definedName name="_xlnm.Print_Area" localSheetId="3">'Moduł_C'!$B$2:$AU$21</definedName>
    <definedName name="_xlnm.Print_Area" localSheetId="4">'Moduł_D'!$B$2:$AU$22</definedName>
    <definedName name="_xlnm.Print_Area" localSheetId="5">'Moduł_E'!$B$2:$AU$21</definedName>
  </definedNames>
  <calcPr fullCalcOnLoad="1"/>
</workbook>
</file>

<file path=xl/sharedStrings.xml><?xml version="1.0" encoding="utf-8"?>
<sst xmlns="http://schemas.openxmlformats.org/spreadsheetml/2006/main" count="599" uniqueCount="195">
  <si>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</si>
  <si>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</si>
  <si>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</si>
  <si>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</si>
  <si>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</si>
  <si>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</si>
  <si>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</si>
  <si>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</si>
  <si>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</si>
  <si>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</si>
  <si>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</si>
  <si>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</si>
  <si>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</si>
  <si>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</si>
  <si>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</si>
  <si>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</si>
  <si>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</si>
  <si>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Liczba egzaminów</t>
  </si>
  <si>
    <t>Nazwa przedmiotu</t>
  </si>
  <si>
    <t>ECTS</t>
  </si>
  <si>
    <t>godz.</t>
  </si>
  <si>
    <t>SUMA PUNKTÓW/GODZIN</t>
  </si>
  <si>
    <t xml:space="preserve">Wychowanie fizyczne </t>
  </si>
  <si>
    <t>Metody numeryczne</t>
  </si>
  <si>
    <r>
      <t>RAZEM</t>
    </r>
    <r>
      <rPr>
        <i/>
        <sz val="10"/>
        <rFont val="Arial CE"/>
        <family val="2"/>
      </rPr>
      <t xml:space="preserve"> </t>
    </r>
  </si>
  <si>
    <t>Podstawy programowania</t>
  </si>
  <si>
    <t>Przedmioty kierunkowe</t>
  </si>
  <si>
    <t>Systemy operacyjne</t>
  </si>
  <si>
    <t>Elektronika</t>
  </si>
  <si>
    <t>Sieci komputerowe</t>
  </si>
  <si>
    <t>Technika mikroprocesorowa</t>
  </si>
  <si>
    <t>Bazy danych</t>
  </si>
  <si>
    <t>Inżynieria oprogramowania</t>
  </si>
  <si>
    <t>Grafika komputerowa</t>
  </si>
  <si>
    <t>Algorytmy i struktury danych</t>
  </si>
  <si>
    <t xml:space="preserve">Przedmioty obieralne  </t>
  </si>
  <si>
    <t>Matematyka I</t>
  </si>
  <si>
    <t>Fizyka</t>
  </si>
  <si>
    <t>Obwody elektryczne</t>
  </si>
  <si>
    <t>Matematyka II</t>
  </si>
  <si>
    <t>Analogowe przetwarzanie sygnałów</t>
  </si>
  <si>
    <t>Matematyka III</t>
  </si>
  <si>
    <t>Cyfrowe przetwarzanie sygnałów</t>
  </si>
  <si>
    <t>Systemy informacyjne</t>
  </si>
  <si>
    <t>Zarządzanie sieciami komputerowymi</t>
  </si>
  <si>
    <t>Programowanie mikrokontrolerów</t>
  </si>
  <si>
    <t>Energoelektronika</t>
  </si>
  <si>
    <t>Sztuczna inteligencja</t>
  </si>
  <si>
    <t>System elektroenergetyczny</t>
  </si>
  <si>
    <t>Systemy napędowe</t>
  </si>
  <si>
    <t>Mechatronika</t>
  </si>
  <si>
    <t>Systemy multimedialne</t>
  </si>
  <si>
    <t>Programowanie obiektowe</t>
  </si>
  <si>
    <t>Programowanie interfejsu użytkownika</t>
  </si>
  <si>
    <t>Programowanie wieloplatformowe</t>
  </si>
  <si>
    <t>Programowane w środowisku sieciowym</t>
  </si>
  <si>
    <t>Technika cyfrowa</t>
  </si>
  <si>
    <t>Liczba godzin wykładów</t>
  </si>
  <si>
    <t>Liczba godzin ćwiczeń</t>
  </si>
  <si>
    <t>Liczba godzin laboratoriów</t>
  </si>
  <si>
    <t>Liczba godzin projektów</t>
  </si>
  <si>
    <t>Liczba godzin seminariów</t>
  </si>
  <si>
    <t>-</t>
  </si>
  <si>
    <t xml:space="preserve"> =</t>
  </si>
  <si>
    <t>Bezpieczeństwo użytkowania urządzeń</t>
  </si>
  <si>
    <t xml:space="preserve"> -oznacza egzamin</t>
  </si>
  <si>
    <t>Archiwizacja i kompresja danych</t>
  </si>
  <si>
    <t>Praktyka zawodowa</t>
  </si>
  <si>
    <t>Technologia układów elektronicznych</t>
  </si>
  <si>
    <t>Programowanie sterowników przemysłowych</t>
  </si>
  <si>
    <t>Procesory sygnałowe</t>
  </si>
  <si>
    <t>Programowanie urządzeń mobilnych</t>
  </si>
  <si>
    <t>Programowanie równoległe i rozproszone</t>
  </si>
  <si>
    <t>Serwisy internetowe</t>
  </si>
  <si>
    <t>Programowanie w elektrotechnice</t>
  </si>
  <si>
    <t>Grafika ruchoma</t>
  </si>
  <si>
    <t>Praktyka dyplomowa</t>
  </si>
  <si>
    <t>3 tygodnie</t>
  </si>
  <si>
    <t>-przedmiot obieralny</t>
  </si>
  <si>
    <t xml:space="preserve"> - egzamin</t>
  </si>
  <si>
    <t>Suma kontrolna: 0=OK., -1=BŁĄD</t>
  </si>
  <si>
    <t>MathCAD w obliczeniach inżynierskich</t>
  </si>
  <si>
    <t>Modelowanie systemów przemysłowych</t>
  </si>
  <si>
    <t>Sterowanie i programowanie robotów mobilnych</t>
  </si>
  <si>
    <t>Rozproszone systemy sterowania</t>
  </si>
  <si>
    <t>Systemy szybkiego prototypowania</t>
  </si>
  <si>
    <t>Optoelektronika dla informatyków</t>
  </si>
  <si>
    <t>Technika światłowodowa dla informatyków</t>
  </si>
  <si>
    <t>Telekomunikacja światłowodowa</t>
  </si>
  <si>
    <t>Sensory optoelektroniczne</t>
  </si>
  <si>
    <t>Zastosowanie informatyki w pomiarach cyfrowych w energetyce</t>
  </si>
  <si>
    <t>Układy decyzyjne i przesył informacji w strukturach EAZ</t>
  </si>
  <si>
    <t>Projekt inżynierski</t>
  </si>
  <si>
    <t xml:space="preserve"> </t>
  </si>
  <si>
    <t>Informatyka - wybrane zagadnienia</t>
  </si>
  <si>
    <t>Wprowadzenie do systemów wbudowanych</t>
  </si>
  <si>
    <t>Programowanie systemów wbudowanych</t>
  </si>
  <si>
    <t>Metody optymalizacji</t>
  </si>
  <si>
    <t>Systemy wbudowane w pojazdach samochodowych</t>
  </si>
  <si>
    <t>Procesory sygnałowe w układach czasu rzeczywistego</t>
  </si>
  <si>
    <t>Przemysłowe systemy wbudowane</t>
  </si>
  <si>
    <t>Bezpieczeństwo i przetwarzanie informacji w systemach wbudowanych</t>
  </si>
  <si>
    <t>KODOWANIE PRZEDMIOTÓW:  Is1-SYMBOL-SEM ; gdzie za SYMBOL należy wstawić odpowiedni symbol z siatki, za SEM wstawić nr semestru liczbą rzymską</t>
  </si>
  <si>
    <t>Symbol</t>
  </si>
  <si>
    <t>Język obcy</t>
  </si>
  <si>
    <t>02</t>
  </si>
  <si>
    <t>O03a</t>
  </si>
  <si>
    <t xml:space="preserve">Prawo własności intelektualnej i Internetu </t>
  </si>
  <si>
    <t>O03b</t>
  </si>
  <si>
    <t>Procedury prawne i administracyjne</t>
  </si>
  <si>
    <t>O04a</t>
  </si>
  <si>
    <t xml:space="preserve">Prawo gospodarcze i handlowe </t>
  </si>
  <si>
    <t>O04b</t>
  </si>
  <si>
    <t xml:space="preserve">Podstawy zarządzania dla inżynierów </t>
  </si>
  <si>
    <t>05</t>
  </si>
  <si>
    <t>06</t>
  </si>
  <si>
    <t>07</t>
  </si>
  <si>
    <t>Technika inżynierska I</t>
  </si>
  <si>
    <t>08</t>
  </si>
  <si>
    <t>Technika inżynierska II</t>
  </si>
  <si>
    <t>09</t>
  </si>
  <si>
    <t>Programowanie w systemach sterowania</t>
  </si>
  <si>
    <t>Systemy komputerowe w automatyce</t>
  </si>
  <si>
    <t>Analiza algorytmów</t>
  </si>
  <si>
    <t>Elementy mechatroniki</t>
  </si>
  <si>
    <t>O20a</t>
  </si>
  <si>
    <t>O20b</t>
  </si>
  <si>
    <t>O41a</t>
  </si>
  <si>
    <t>O41b</t>
  </si>
  <si>
    <t>O43</t>
  </si>
  <si>
    <t>O44</t>
  </si>
  <si>
    <t>O45</t>
  </si>
  <si>
    <t>O46</t>
  </si>
  <si>
    <t>OA1</t>
  </si>
  <si>
    <t>OA2</t>
  </si>
  <si>
    <t>OA3</t>
  </si>
  <si>
    <t>OA4</t>
  </si>
  <si>
    <t>OA5</t>
  </si>
  <si>
    <t>OA6</t>
  </si>
  <si>
    <t>OA7</t>
  </si>
  <si>
    <t>OB1</t>
  </si>
  <si>
    <t>OB2</t>
  </si>
  <si>
    <t>OB3</t>
  </si>
  <si>
    <t>OB4</t>
  </si>
  <si>
    <t>OB5</t>
  </si>
  <si>
    <t>OB6</t>
  </si>
  <si>
    <t>OB7</t>
  </si>
  <si>
    <t>OB8</t>
  </si>
  <si>
    <t>OC1</t>
  </si>
  <si>
    <t>OC2</t>
  </si>
  <si>
    <t>OC3</t>
  </si>
  <si>
    <t>OC4</t>
  </si>
  <si>
    <t>OC5</t>
  </si>
  <si>
    <t>OC6</t>
  </si>
  <si>
    <t>OD1</t>
  </si>
  <si>
    <t>OD2</t>
  </si>
  <si>
    <t>OD3</t>
  </si>
  <si>
    <t>OD4</t>
  </si>
  <si>
    <t>OD5</t>
  </si>
  <si>
    <t>OD6</t>
  </si>
  <si>
    <t>OD7</t>
  </si>
  <si>
    <t>O01</t>
  </si>
  <si>
    <t>Blok przedmiotów wybieralnych</t>
  </si>
  <si>
    <t>Systemy elektromechaniczne</t>
  </si>
  <si>
    <t>29EN</t>
  </si>
  <si>
    <t>29</t>
  </si>
  <si>
    <t>11EN</t>
  </si>
  <si>
    <t>Metrologia</t>
  </si>
  <si>
    <t>Measurement science</t>
  </si>
  <si>
    <t>OE1</t>
  </si>
  <si>
    <t>Systemy automatyki obiektowej</t>
  </si>
  <si>
    <t>OE2</t>
  </si>
  <si>
    <t>Interfejsy bezprzewodowe w systemach pomiarowych</t>
  </si>
  <si>
    <t>OE3</t>
  </si>
  <si>
    <t>Systemy pomiarowe</t>
  </si>
  <si>
    <t>OE4</t>
  </si>
  <si>
    <t>Projektowanie systemów teleinformatycznych</t>
  </si>
  <si>
    <t>OE5</t>
  </si>
  <si>
    <t>Mikroprocesorowe  systemy pomiarowe</t>
  </si>
  <si>
    <t>OE6</t>
  </si>
  <si>
    <t>Projektowanie systemów mikroprocesorowych</t>
  </si>
  <si>
    <t>OE7</t>
  </si>
  <si>
    <t>Kompatybilność elektromagnetyczna urządzeń techniki informatycznej</t>
  </si>
  <si>
    <t>OE8</t>
  </si>
  <si>
    <t>Modelowanie i symulacje systemów pomiarowych</t>
  </si>
  <si>
    <r>
      <t>RAZEM</t>
    </r>
    <r>
      <rPr>
        <i/>
        <sz val="12"/>
        <rFont val="Arial CE"/>
        <family val="0"/>
      </rPr>
      <t xml:space="preserve"> </t>
    </r>
  </si>
  <si>
    <t>Electromechanical systems</t>
  </si>
  <si>
    <t>Blok przedmiotów wybieralnych A - Informatyka użytkowa</t>
  </si>
  <si>
    <t>Blok przedmiotów wybieralnych B - Przemysłowe systemy sterowania</t>
  </si>
  <si>
    <t>Blok przedmiotów wybieralnych C - Struktury decyzyjne i światłowodoweukłady transmisji danych w energetyce</t>
  </si>
  <si>
    <t>Blok przedmiotów wybieralnych D - Systemy wbudowane</t>
  </si>
  <si>
    <t>Blok przedmiotów wybieralnych E - Informatyka w systemach pomiarowych</t>
  </si>
  <si>
    <t>Plan studiów. Specjalność: Informatyka w systemach elektrycznych</t>
  </si>
  <si>
    <r>
      <t xml:space="preserve"> Kierunek </t>
    </r>
    <r>
      <rPr>
        <i/>
        <sz val="11"/>
        <rFont val="Arial CE"/>
        <family val="0"/>
      </rPr>
      <t>Informatyka</t>
    </r>
    <r>
      <rPr>
        <b/>
        <sz val="11"/>
        <rFont val="Arial CE"/>
        <family val="2"/>
      </rPr>
      <t>, studia stacjonarne I stopnia. Obowiązuje od roku akademickiego 2016/17 zatwierdzone uchwałą Rady Wydziału 26.04.2016</t>
    </r>
  </si>
  <si>
    <t>Podstawy kryptografii i kodowania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</si>
</sst>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  <numFmt numFmtId="175" formatCode="0.0%"/>
    <numFmt numFmtId="176" formatCode="[$-415]d\ mmmm\ yyyy"/>
    <numFmt numFmtId="177" formatCode="[$-415]mmmm\ yy;@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11"/>
      <name val="Arial"/>
      <family val="0"/>
    </font>
    <font>
      <b/>
      <sz val="11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Comic Sans MS"/>
      <family val="4"/>
    </font>
    <font>
      <b/>
      <sz val="12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2"/>
      <color indexed="10"/>
      <name val="Arial CE"/>
      <family val="0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rgb="FFFF000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3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0" xfId="62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4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20" borderId="10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9" xfId="0" applyFont="1" applyFill="1" applyBorder="1" applyAlignment="1">
      <alignment/>
    </xf>
    <xf numFmtId="0" fontId="0" fillId="20" borderId="50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5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3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24" borderId="53" xfId="0" applyFill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41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4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7" borderId="54" xfId="0" applyFont="1" applyFill="1" applyBorder="1" applyAlignment="1">
      <alignment/>
    </xf>
    <xf numFmtId="0" fontId="0" fillId="7" borderId="55" xfId="0" applyFont="1" applyFill="1" applyBorder="1" applyAlignment="1">
      <alignment/>
    </xf>
    <xf numFmtId="0" fontId="0" fillId="24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41" xfId="0" applyFont="1" applyFill="1" applyBorder="1" applyAlignment="1">
      <alignment horizontal="right"/>
    </xf>
    <xf numFmtId="0" fontId="0" fillId="25" borderId="59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3" fillId="24" borderId="59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24" borderId="57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49" fontId="22" fillId="24" borderId="39" xfId="0" applyNumberFormat="1" applyFont="1" applyFill="1" applyBorder="1" applyAlignment="1">
      <alignment horizontal="center" vertical="center"/>
    </xf>
    <xf numFmtId="49" fontId="23" fillId="26" borderId="59" xfId="0" applyNumberFormat="1" applyFont="1" applyFill="1" applyBorder="1" applyAlignment="1">
      <alignment horizontal="center" vertical="center"/>
    </xf>
    <xf numFmtId="0" fontId="0" fillId="26" borderId="64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26" borderId="53" xfId="0" applyFont="1" applyFill="1" applyBorder="1" applyAlignment="1">
      <alignment/>
    </xf>
    <xf numFmtId="0" fontId="0" fillId="26" borderId="53" xfId="0" applyFill="1" applyBorder="1" applyAlignment="1">
      <alignment/>
    </xf>
    <xf numFmtId="0" fontId="0" fillId="24" borderId="5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26" borderId="54" xfId="0" applyFont="1" applyFill="1" applyBorder="1" applyAlignment="1">
      <alignment horizontal="center"/>
    </xf>
    <xf numFmtId="0" fontId="0" fillId="26" borderId="5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26" borderId="57" xfId="0" applyNumberFormat="1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0" fillId="28" borderId="57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 horizontal="left"/>
    </xf>
    <xf numFmtId="0" fontId="43" fillId="0" borderId="30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8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25" borderId="12" xfId="0" applyFont="1" applyFill="1" applyBorder="1" applyAlignment="1">
      <alignment/>
    </xf>
    <xf numFmtId="0" fontId="43" fillId="25" borderId="11" xfId="0" applyFont="1" applyFill="1" applyBorder="1" applyAlignment="1">
      <alignment/>
    </xf>
    <xf numFmtId="0" fontId="43" fillId="25" borderId="13" xfId="0" applyFont="1" applyFill="1" applyBorder="1" applyAlignment="1">
      <alignment/>
    </xf>
    <xf numFmtId="0" fontId="43" fillId="25" borderId="14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21" borderId="27" xfId="0" applyFont="1" applyFill="1" applyBorder="1" applyAlignment="1">
      <alignment/>
    </xf>
    <xf numFmtId="0" fontId="43" fillId="21" borderId="10" xfId="0" applyFont="1" applyFill="1" applyBorder="1" applyAlignment="1">
      <alignment/>
    </xf>
    <xf numFmtId="0" fontId="43" fillId="21" borderId="17" xfId="0" applyFont="1" applyFill="1" applyBorder="1" applyAlignment="1">
      <alignment/>
    </xf>
    <xf numFmtId="0" fontId="43" fillId="21" borderId="18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59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39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right"/>
    </xf>
    <xf numFmtId="0" fontId="43" fillId="0" borderId="46" xfId="0" applyFont="1" applyFill="1" applyBorder="1" applyAlignment="1">
      <alignment/>
    </xf>
    <xf numFmtId="0" fontId="43" fillId="0" borderId="42" xfId="0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4" fillId="0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right"/>
    </xf>
    <xf numFmtId="0" fontId="44" fillId="0" borderId="44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3" fillId="20" borderId="50" xfId="0" applyFont="1" applyFill="1" applyBorder="1" applyAlignment="1">
      <alignment/>
    </xf>
    <xf numFmtId="0" fontId="43" fillId="20" borderId="51" xfId="0" applyFont="1" applyFill="1" applyBorder="1" applyAlignment="1">
      <alignment/>
    </xf>
    <xf numFmtId="0" fontId="43" fillId="20" borderId="52" xfId="0" applyFont="1" applyFill="1" applyBorder="1" applyAlignment="1">
      <alignment/>
    </xf>
    <xf numFmtId="0" fontId="0" fillId="28" borderId="53" xfId="0" applyFont="1" applyFill="1" applyBorder="1" applyAlignment="1">
      <alignment/>
    </xf>
    <xf numFmtId="49" fontId="23" fillId="28" borderId="59" xfId="0" applyNumberFormat="1" applyFont="1" applyFill="1" applyBorder="1" applyAlignment="1">
      <alignment horizontal="center" vertical="center"/>
    </xf>
    <xf numFmtId="49" fontId="23" fillId="28" borderId="5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48" fillId="0" borderId="3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12" fillId="26" borderId="63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wrapText="1"/>
    </xf>
    <xf numFmtId="0" fontId="12" fillId="26" borderId="57" xfId="0" applyFont="1" applyFill="1" applyBorder="1" applyAlignment="1">
      <alignment horizontal="center" vertical="center"/>
    </xf>
    <xf numFmtId="0" fontId="0" fillId="26" borderId="57" xfId="0" applyFont="1" applyFill="1" applyBorder="1" applyAlignment="1">
      <alignment/>
    </xf>
    <xf numFmtId="0" fontId="12" fillId="26" borderId="30" xfId="0" applyFont="1" applyFill="1" applyBorder="1" applyAlignment="1">
      <alignment horizontal="center" vertical="center"/>
    </xf>
    <xf numFmtId="0" fontId="0" fillId="26" borderId="30" xfId="0" applyFill="1" applyBorder="1" applyAlignment="1">
      <alignment/>
    </xf>
    <xf numFmtId="0" fontId="0" fillId="26" borderId="57" xfId="0" applyFont="1" applyFill="1" applyBorder="1" applyAlignment="1">
      <alignment wrapText="1"/>
    </xf>
    <xf numFmtId="0" fontId="0" fillId="26" borderId="53" xfId="0" applyFont="1" applyFill="1" applyBorder="1" applyAlignment="1">
      <alignment wrapText="1"/>
    </xf>
    <xf numFmtId="0" fontId="12" fillId="26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12" fillId="0" borderId="5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48" fillId="26" borderId="63" xfId="0" applyFont="1" applyFill="1" applyBorder="1" applyAlignment="1">
      <alignment horizontal="center" vertical="center"/>
    </xf>
    <xf numFmtId="0" fontId="43" fillId="26" borderId="53" xfId="0" applyFont="1" applyFill="1" applyBorder="1" applyAlignment="1">
      <alignment wrapText="1"/>
    </xf>
    <xf numFmtId="0" fontId="48" fillId="26" borderId="57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/>
    </xf>
    <xf numFmtId="0" fontId="48" fillId="26" borderId="59" xfId="0" applyFont="1" applyFill="1" applyBorder="1" applyAlignment="1">
      <alignment horizontal="center" vertical="center"/>
    </xf>
    <xf numFmtId="0" fontId="0" fillId="26" borderId="53" xfId="0" applyFill="1" applyBorder="1" applyAlignment="1">
      <alignment wrapText="1"/>
    </xf>
    <xf numFmtId="0" fontId="12" fillId="0" borderId="30" xfId="0" applyFont="1" applyFill="1" applyBorder="1" applyAlignment="1">
      <alignment horizontal="center" vertical="center"/>
    </xf>
    <xf numFmtId="0" fontId="0" fillId="0" borderId="53" xfId="0" applyFill="1" applyBorder="1" applyAlignment="1">
      <alignment wrapText="1"/>
    </xf>
    <xf numFmtId="0" fontId="0" fillId="29" borderId="12" xfId="0" applyFont="1" applyFill="1" applyBorder="1" applyAlignment="1">
      <alignment/>
    </xf>
    <xf numFmtId="0" fontId="0" fillId="29" borderId="11" xfId="0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5" xfId="0" applyFont="1" applyFill="1" applyBorder="1" applyAlignment="1">
      <alignment/>
    </xf>
    <xf numFmtId="0" fontId="0" fillId="29" borderId="16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7" xfId="0" applyFont="1" applyFill="1" applyBorder="1" applyAlignment="1">
      <alignment/>
    </xf>
    <xf numFmtId="0" fontId="0" fillId="29" borderId="19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29" borderId="28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29" borderId="23" xfId="0" applyFont="1" applyFill="1" applyBorder="1" applyAlignment="1">
      <alignment/>
    </xf>
    <xf numFmtId="0" fontId="0" fillId="29" borderId="27" xfId="0" applyFont="1" applyFill="1" applyBorder="1" applyAlignment="1">
      <alignment/>
    </xf>
    <xf numFmtId="0" fontId="0" fillId="29" borderId="24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5" fontId="0" fillId="24" borderId="51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1" xfId="62" applyNumberFormat="1" applyFont="1" applyFill="1" applyBorder="1" applyAlignment="1">
      <alignment horizontal="center"/>
    </xf>
    <xf numFmtId="0" fontId="1" fillId="0" borderId="72" xfId="6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right"/>
    </xf>
    <xf numFmtId="0" fontId="1" fillId="0" borderId="72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0" fillId="0" borderId="7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61" xfId="64" applyNumberFormat="1" applyFont="1" applyFill="1" applyBorder="1" applyAlignment="1">
      <alignment horizontal="center"/>
    </xf>
    <xf numFmtId="0" fontId="1" fillId="0" borderId="72" xfId="64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73" xfId="0" applyFont="1" applyFill="1" applyBorder="1" applyAlignment="1">
      <alignment horizontal="left"/>
    </xf>
    <xf numFmtId="0" fontId="43" fillId="0" borderId="38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43" fillId="0" borderId="68" xfId="0" applyFont="1" applyBorder="1" applyAlignment="1">
      <alignment/>
    </xf>
    <xf numFmtId="0" fontId="43" fillId="0" borderId="69" xfId="0" applyFont="1" applyBorder="1" applyAlignment="1">
      <alignment/>
    </xf>
    <xf numFmtId="0" fontId="43" fillId="0" borderId="68" xfId="0" applyFont="1" applyFill="1" applyBorder="1" applyAlignment="1">
      <alignment horizontal="center"/>
    </xf>
    <xf numFmtId="0" fontId="43" fillId="0" borderId="69" xfId="0" applyFont="1" applyFill="1" applyBorder="1" applyAlignment="1">
      <alignment horizontal="center"/>
    </xf>
    <xf numFmtId="0" fontId="43" fillId="0" borderId="76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44" fillId="0" borderId="25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61" xfId="0" applyFont="1" applyFill="1" applyBorder="1" applyAlignment="1">
      <alignment horizontal="right"/>
    </xf>
    <xf numFmtId="0" fontId="44" fillId="0" borderId="72" xfId="0" applyFont="1" applyFill="1" applyBorder="1" applyAlignment="1">
      <alignment horizontal="right"/>
    </xf>
    <xf numFmtId="0" fontId="44" fillId="0" borderId="61" xfId="0" applyFont="1" applyFill="1" applyBorder="1" applyAlignment="1">
      <alignment horizontal="center"/>
    </xf>
    <xf numFmtId="0" fontId="44" fillId="0" borderId="71" xfId="0" applyFont="1" applyFill="1" applyBorder="1" applyAlignment="1">
      <alignment horizontal="center"/>
    </xf>
    <xf numFmtId="0" fontId="44" fillId="0" borderId="72" xfId="0" applyFont="1" applyFill="1" applyBorder="1" applyAlignment="1">
      <alignment horizontal="center"/>
    </xf>
    <xf numFmtId="0" fontId="44" fillId="0" borderId="61" xfId="65" applyNumberFormat="1" applyFont="1" applyFill="1" applyBorder="1" applyAlignment="1">
      <alignment horizontal="center"/>
    </xf>
    <xf numFmtId="0" fontId="44" fillId="0" borderId="72" xfId="65" applyNumberFormat="1" applyFont="1" applyFill="1" applyBorder="1" applyAlignment="1">
      <alignment horizontal="center"/>
    </xf>
    <xf numFmtId="0" fontId="0" fillId="26" borderId="57" xfId="0" applyFont="1" applyFill="1" applyBorder="1" applyAlignment="1">
      <alignment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Walutowy 2" xfId="64"/>
    <cellStyle name="Walutowy 2 2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lektr.polsl.pl/Users\speto\Desktop\Plan_I_ST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yka_inż"/>
      <sheetName val="Moduł_A"/>
      <sheetName val="Moduł_B"/>
      <sheetName val="Moduł_C"/>
      <sheetName val="Moduł_D"/>
    </sheetNames>
    <sheetDataSet>
      <sheetData sheetId="0">
        <row r="62">
          <cell r="V62">
            <v>5</v>
          </cell>
          <cell r="W62">
            <v>4</v>
          </cell>
          <cell r="AB62">
            <v>8</v>
          </cell>
          <cell r="AC62">
            <v>6</v>
          </cell>
          <cell r="AH62">
            <v>6</v>
          </cell>
          <cell r="AI62">
            <v>6</v>
          </cell>
          <cell r="AN62">
            <v>10</v>
          </cell>
          <cell r="AO62">
            <v>6</v>
          </cell>
          <cell r="AT62">
            <v>29</v>
          </cell>
          <cell r="AU62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89"/>
  <sheetViews>
    <sheetView zoomScale="85" zoomScaleNormal="85" zoomScalePageLayoutView="0" workbookViewId="0" topLeftCell="A1">
      <pane xSplit="3" ySplit="8" topLeftCell="D15" activePane="bottomRight" state="frozen"/>
      <selection pane="topLeft" activeCell="A1" sqref="A1"/>
      <selection pane="topRight" activeCell="K1" sqref="K1"/>
      <selection pane="bottomLeft" activeCell="A27" sqref="A27"/>
      <selection pane="bottomRight" activeCell="AZ30" sqref="AZ30"/>
    </sheetView>
  </sheetViews>
  <sheetFormatPr defaultColWidth="8.875" defaultRowHeight="12.75"/>
  <cols>
    <col min="1" max="1" width="4.625" style="0" customWidth="1"/>
    <col min="2" max="2" width="8.375" style="119" customWidth="1"/>
    <col min="3" max="3" width="49.625" style="24" customWidth="1"/>
    <col min="4" max="4" width="4.87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16384" width="8.875" style="24" customWidth="1"/>
  </cols>
  <sheetData>
    <row r="2" spans="2:48" ht="15">
      <c r="B2" s="307" t="s">
        <v>193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3"/>
    </row>
    <row r="3" spans="2:48" ht="12.75">
      <c r="B3" s="286" t="s">
        <v>192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3"/>
    </row>
    <row r="4" spans="2:48" ht="13.5" thickBot="1">
      <c r="B4" s="303" t="s">
        <v>102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23"/>
    </row>
    <row r="5" spans="2:70" ht="13.5" customHeight="1" thickBot="1">
      <c r="B5" s="117"/>
      <c r="C5" s="27"/>
      <c r="D5" s="308" t="s">
        <v>14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09"/>
      <c r="AT5" s="308" t="s">
        <v>15</v>
      </c>
      <c r="AU5" s="309"/>
      <c r="AV5" s="26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50" s="133" customFormat="1" ht="12.75">
      <c r="A6" s="132"/>
      <c r="B6" s="129" t="s">
        <v>103</v>
      </c>
      <c r="C6" s="130" t="s">
        <v>18</v>
      </c>
      <c r="D6" s="294" t="s">
        <v>5</v>
      </c>
      <c r="E6" s="313"/>
      <c r="F6" s="313"/>
      <c r="G6" s="313"/>
      <c r="H6" s="313"/>
      <c r="I6" s="314"/>
      <c r="J6" s="294" t="s">
        <v>6</v>
      </c>
      <c r="K6" s="295"/>
      <c r="L6" s="295"/>
      <c r="M6" s="295"/>
      <c r="N6" s="295"/>
      <c r="O6" s="296"/>
      <c r="P6" s="294" t="s">
        <v>7</v>
      </c>
      <c r="Q6" s="295"/>
      <c r="R6" s="295"/>
      <c r="S6" s="295"/>
      <c r="T6" s="295"/>
      <c r="U6" s="296"/>
      <c r="V6" s="294" t="s">
        <v>8</v>
      </c>
      <c r="W6" s="295"/>
      <c r="X6" s="295"/>
      <c r="Y6" s="295"/>
      <c r="Z6" s="295"/>
      <c r="AA6" s="296"/>
      <c r="AB6" s="294" t="s">
        <v>9</v>
      </c>
      <c r="AC6" s="295"/>
      <c r="AD6" s="295"/>
      <c r="AE6" s="295"/>
      <c r="AF6" s="295"/>
      <c r="AG6" s="296"/>
      <c r="AH6" s="294" t="s">
        <v>10</v>
      </c>
      <c r="AI6" s="295"/>
      <c r="AJ6" s="295"/>
      <c r="AK6" s="295"/>
      <c r="AL6" s="295"/>
      <c r="AM6" s="296"/>
      <c r="AN6" s="294" t="s">
        <v>11</v>
      </c>
      <c r="AO6" s="295"/>
      <c r="AP6" s="295"/>
      <c r="AQ6" s="295"/>
      <c r="AR6" s="295"/>
      <c r="AS6" s="296"/>
      <c r="AT6" s="310" t="s">
        <v>16</v>
      </c>
      <c r="AU6" s="311"/>
      <c r="AV6" s="131"/>
      <c r="AW6" s="289"/>
      <c r="AX6" s="290"/>
    </row>
    <row r="7" spans="2:50" ht="13.5" thickBot="1">
      <c r="B7" s="118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73"/>
      <c r="AX7" s="73"/>
    </row>
    <row r="8" spans="1:89" s="21" customFormat="1" ht="14.25" thickBot="1" thickTop="1">
      <c r="A8"/>
      <c r="B8" s="134" t="s">
        <v>5</v>
      </c>
      <c r="C8" s="65" t="s">
        <v>12</v>
      </c>
      <c r="D8" s="16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40">
        <f>SUM(AT9:AT14)-AT14-AT12</f>
        <v>15</v>
      </c>
      <c r="AU8" s="40">
        <f>SUM(AU9:AU14)-AU14-AU12</f>
        <v>240</v>
      </c>
      <c r="AV8" s="23"/>
      <c r="AW8" s="63"/>
      <c r="AX8" s="63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56" s="42" customFormat="1" ht="13.5" thickTop="1">
      <c r="A9"/>
      <c r="B9" s="135" t="s">
        <v>161</v>
      </c>
      <c r="C9" s="151" t="s">
        <v>22</v>
      </c>
      <c r="D9" s="3"/>
      <c r="E9" s="2"/>
      <c r="F9" s="4"/>
      <c r="G9" s="4"/>
      <c r="H9" s="4"/>
      <c r="I9" s="5"/>
      <c r="J9" s="3"/>
      <c r="K9" s="2"/>
      <c r="L9" s="4"/>
      <c r="M9" s="4"/>
      <c r="N9" s="4"/>
      <c r="O9" s="6"/>
      <c r="P9" s="3">
        <v>1</v>
      </c>
      <c r="Q9" s="2"/>
      <c r="R9" s="4">
        <v>2</v>
      </c>
      <c r="S9" s="4"/>
      <c r="T9" s="4"/>
      <c r="U9" s="5"/>
      <c r="V9" s="3">
        <v>1</v>
      </c>
      <c r="W9" s="2"/>
      <c r="X9" s="4">
        <v>2</v>
      </c>
      <c r="Y9" s="4"/>
      <c r="Z9" s="4"/>
      <c r="AA9" s="6"/>
      <c r="AB9" s="3"/>
      <c r="AC9" s="2"/>
      <c r="AD9" s="4"/>
      <c r="AE9" s="4"/>
      <c r="AF9" s="4"/>
      <c r="AG9" s="5"/>
      <c r="AH9" s="3"/>
      <c r="AI9" s="2"/>
      <c r="AJ9" s="4"/>
      <c r="AK9" s="4"/>
      <c r="AL9" s="4"/>
      <c r="AM9" s="6"/>
      <c r="AN9" s="3"/>
      <c r="AO9" s="2"/>
      <c r="AP9" s="4"/>
      <c r="AQ9" s="4"/>
      <c r="AR9" s="4"/>
      <c r="AS9" s="5"/>
      <c r="AT9" s="155">
        <f aca="true" t="shared" si="0" ref="AT9:AT14">D9+J9+P9+V9+AB9+AH9+AN9</f>
        <v>2</v>
      </c>
      <c r="AU9" s="156">
        <f aca="true" t="shared" si="1" ref="AU9:AU14">SUM(E9:I9,K9:O9,Q9:U9,W9:AA9,AC9:AG9,AI9:AM9,AO9:AS9)*15</f>
        <v>60</v>
      </c>
      <c r="AX9" s="58"/>
      <c r="AY9" s="58"/>
      <c r="AZ9" s="58"/>
      <c r="BA9" s="58"/>
      <c r="BB9" s="58"/>
      <c r="BC9" s="58"/>
      <c r="BD9" s="58"/>
    </row>
    <row r="10" spans="2:48" ht="12.75">
      <c r="B10" s="136" t="s">
        <v>105</v>
      </c>
      <c r="C10" s="103" t="s">
        <v>104</v>
      </c>
      <c r="D10" s="7"/>
      <c r="E10" s="1"/>
      <c r="F10" s="8"/>
      <c r="G10" s="8"/>
      <c r="H10" s="8"/>
      <c r="I10" s="9"/>
      <c r="J10" s="7"/>
      <c r="K10" s="1"/>
      <c r="L10" s="8"/>
      <c r="M10" s="8"/>
      <c r="N10" s="8"/>
      <c r="O10" s="10"/>
      <c r="P10" s="7">
        <v>2</v>
      </c>
      <c r="Q10" s="1"/>
      <c r="R10" s="8">
        <v>2</v>
      </c>
      <c r="S10" s="8"/>
      <c r="T10" s="8"/>
      <c r="U10" s="9"/>
      <c r="V10" s="7">
        <v>2</v>
      </c>
      <c r="W10" s="1"/>
      <c r="X10" s="8">
        <v>2</v>
      </c>
      <c r="Y10" s="8"/>
      <c r="Z10" s="8"/>
      <c r="AA10" s="10"/>
      <c r="AB10" s="7">
        <v>2</v>
      </c>
      <c r="AC10" s="1"/>
      <c r="AD10" s="8">
        <v>2</v>
      </c>
      <c r="AE10" s="8"/>
      <c r="AF10" s="8"/>
      <c r="AG10" s="9"/>
      <c r="AH10" s="274">
        <v>2</v>
      </c>
      <c r="AI10" s="275"/>
      <c r="AJ10" s="276">
        <v>2</v>
      </c>
      <c r="AK10" s="276"/>
      <c r="AL10" s="276"/>
      <c r="AM10" s="277"/>
      <c r="AN10" s="7"/>
      <c r="AO10" s="1"/>
      <c r="AP10" s="8"/>
      <c r="AQ10" s="8"/>
      <c r="AR10" s="8"/>
      <c r="AS10" s="9"/>
      <c r="AT10" s="157">
        <f t="shared" si="0"/>
        <v>8</v>
      </c>
      <c r="AU10" s="128">
        <f t="shared" si="1"/>
        <v>120</v>
      </c>
      <c r="AV10" s="23"/>
    </row>
    <row r="11" spans="2:48" ht="12.75">
      <c r="B11" s="143" t="s">
        <v>106</v>
      </c>
      <c r="C11" s="144" t="s">
        <v>107</v>
      </c>
      <c r="D11" s="20"/>
      <c r="E11" s="12"/>
      <c r="F11" s="13"/>
      <c r="G11" s="13"/>
      <c r="H11" s="13"/>
      <c r="I11" s="14"/>
      <c r="J11" s="20"/>
      <c r="K11" s="12"/>
      <c r="L11" s="13"/>
      <c r="M11" s="13"/>
      <c r="N11" s="13"/>
      <c r="O11" s="15"/>
      <c r="P11" s="20">
        <v>3</v>
      </c>
      <c r="Q11" s="12">
        <v>2</v>
      </c>
      <c r="R11" s="13"/>
      <c r="S11" s="13"/>
      <c r="T11" s="13"/>
      <c r="U11" s="14"/>
      <c r="V11" s="20"/>
      <c r="W11" s="12"/>
      <c r="X11" s="13"/>
      <c r="Y11" s="13"/>
      <c r="Z11" s="13"/>
      <c r="AA11" s="15"/>
      <c r="AB11" s="20"/>
      <c r="AC11" s="12"/>
      <c r="AD11" s="13"/>
      <c r="AE11" s="13"/>
      <c r="AF11" s="13"/>
      <c r="AG11" s="14"/>
      <c r="AH11" s="20"/>
      <c r="AI11" s="12"/>
      <c r="AJ11" s="13"/>
      <c r="AK11" s="13"/>
      <c r="AL11" s="13"/>
      <c r="AM11" s="15"/>
      <c r="AN11" s="20"/>
      <c r="AO11" s="12"/>
      <c r="AP11" s="13"/>
      <c r="AQ11" s="13"/>
      <c r="AR11" s="13"/>
      <c r="AS11" s="14"/>
      <c r="AT11" s="155">
        <f t="shared" si="0"/>
        <v>3</v>
      </c>
      <c r="AU11" s="156">
        <f t="shared" si="1"/>
        <v>30</v>
      </c>
      <c r="AV11" s="23"/>
    </row>
    <row r="12" spans="2:48" ht="12.75">
      <c r="B12" s="143" t="s">
        <v>108</v>
      </c>
      <c r="C12" s="144" t="s">
        <v>109</v>
      </c>
      <c r="D12" s="20"/>
      <c r="E12" s="12"/>
      <c r="F12" s="13"/>
      <c r="G12" s="13"/>
      <c r="H12" s="13"/>
      <c r="I12" s="14"/>
      <c r="J12" s="20"/>
      <c r="K12" s="12"/>
      <c r="L12" s="13"/>
      <c r="M12" s="13"/>
      <c r="N12" s="13"/>
      <c r="O12" s="15"/>
      <c r="P12" s="20">
        <v>3</v>
      </c>
      <c r="Q12" s="12">
        <v>2</v>
      </c>
      <c r="R12" s="13"/>
      <c r="S12" s="13"/>
      <c r="T12" s="13"/>
      <c r="U12" s="14"/>
      <c r="V12" s="20"/>
      <c r="W12" s="12"/>
      <c r="X12" s="13"/>
      <c r="Y12" s="13"/>
      <c r="Z12" s="13"/>
      <c r="AA12" s="15"/>
      <c r="AB12" s="20"/>
      <c r="AC12" s="12"/>
      <c r="AD12" s="13"/>
      <c r="AE12" s="13"/>
      <c r="AF12" s="13"/>
      <c r="AG12" s="14"/>
      <c r="AH12" s="20"/>
      <c r="AI12" s="12"/>
      <c r="AJ12" s="13"/>
      <c r="AK12" s="13"/>
      <c r="AL12" s="13"/>
      <c r="AM12" s="15"/>
      <c r="AN12" s="20"/>
      <c r="AO12" s="12"/>
      <c r="AP12" s="13"/>
      <c r="AQ12" s="13"/>
      <c r="AR12" s="13"/>
      <c r="AS12" s="14"/>
      <c r="AT12" s="155">
        <f t="shared" si="0"/>
        <v>3</v>
      </c>
      <c r="AU12" s="156">
        <f t="shared" si="1"/>
        <v>30</v>
      </c>
      <c r="AV12" s="23"/>
    </row>
    <row r="13" spans="2:48" ht="12.75">
      <c r="B13" s="143" t="s">
        <v>110</v>
      </c>
      <c r="C13" s="144" t="s">
        <v>111</v>
      </c>
      <c r="D13" s="20"/>
      <c r="E13" s="12"/>
      <c r="F13" s="13"/>
      <c r="G13" s="13"/>
      <c r="H13" s="13"/>
      <c r="I13" s="14"/>
      <c r="J13" s="20"/>
      <c r="K13" s="12"/>
      <c r="L13" s="13"/>
      <c r="M13" s="13"/>
      <c r="N13" s="13"/>
      <c r="O13" s="15"/>
      <c r="P13" s="20"/>
      <c r="Q13" s="12"/>
      <c r="R13" s="13"/>
      <c r="S13" s="13"/>
      <c r="T13" s="13"/>
      <c r="U13" s="14"/>
      <c r="V13" s="20"/>
      <c r="W13" s="12"/>
      <c r="X13" s="13"/>
      <c r="Y13" s="13"/>
      <c r="Z13" s="13"/>
      <c r="AA13" s="15"/>
      <c r="AB13" s="20"/>
      <c r="AC13" s="12"/>
      <c r="AD13" s="13"/>
      <c r="AE13" s="13"/>
      <c r="AF13" s="13"/>
      <c r="AG13" s="14"/>
      <c r="AH13" s="20"/>
      <c r="AI13" s="12"/>
      <c r="AJ13" s="13"/>
      <c r="AK13" s="13"/>
      <c r="AL13" s="13"/>
      <c r="AM13" s="15"/>
      <c r="AN13" s="20">
        <v>2</v>
      </c>
      <c r="AO13" s="12">
        <v>2</v>
      </c>
      <c r="AP13" s="13"/>
      <c r="AQ13" s="13"/>
      <c r="AR13" s="13"/>
      <c r="AS13" s="14"/>
      <c r="AT13" s="155">
        <f t="shared" si="0"/>
        <v>2</v>
      </c>
      <c r="AU13" s="156">
        <f t="shared" si="1"/>
        <v>30</v>
      </c>
      <c r="AV13" s="23"/>
    </row>
    <row r="14" spans="2:48" ht="13.5" thickBot="1">
      <c r="B14" s="135" t="s">
        <v>112</v>
      </c>
      <c r="C14" s="144" t="s">
        <v>113</v>
      </c>
      <c r="D14" s="11"/>
      <c r="E14" s="12"/>
      <c r="F14" s="13"/>
      <c r="G14" s="13"/>
      <c r="H14" s="13"/>
      <c r="I14" s="14"/>
      <c r="J14" s="11"/>
      <c r="K14" s="12"/>
      <c r="L14" s="13"/>
      <c r="M14" s="13"/>
      <c r="N14" s="13"/>
      <c r="O14" s="15"/>
      <c r="P14" s="11"/>
      <c r="Q14" s="12"/>
      <c r="R14" s="13"/>
      <c r="S14" s="13"/>
      <c r="T14" s="13"/>
      <c r="U14" s="14"/>
      <c r="V14" s="11"/>
      <c r="W14" s="12"/>
      <c r="X14" s="13"/>
      <c r="Y14" s="13"/>
      <c r="Z14" s="13"/>
      <c r="AA14" s="15"/>
      <c r="AB14" s="11"/>
      <c r="AC14" s="12"/>
      <c r="AD14" s="13"/>
      <c r="AE14" s="13"/>
      <c r="AF14" s="13"/>
      <c r="AG14" s="14"/>
      <c r="AH14" s="11"/>
      <c r="AI14" s="12"/>
      <c r="AJ14" s="13"/>
      <c r="AK14" s="13"/>
      <c r="AL14" s="13"/>
      <c r="AM14" s="15"/>
      <c r="AN14" s="11">
        <v>2</v>
      </c>
      <c r="AO14" s="12">
        <v>2</v>
      </c>
      <c r="AP14" s="13"/>
      <c r="AQ14" s="13"/>
      <c r="AR14" s="13"/>
      <c r="AS14" s="14"/>
      <c r="AT14" s="155">
        <f t="shared" si="0"/>
        <v>2</v>
      </c>
      <c r="AU14" s="156">
        <f t="shared" si="1"/>
        <v>30</v>
      </c>
      <c r="AV14" s="23"/>
    </row>
    <row r="15" spans="2:48" ht="14.25" thickBot="1" thickTop="1">
      <c r="B15" s="138" t="s">
        <v>6</v>
      </c>
      <c r="C15" s="39" t="s">
        <v>13</v>
      </c>
      <c r="D15" s="16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40">
        <f>SUM(AT16:AT25)</f>
        <v>39</v>
      </c>
      <c r="AU15" s="40">
        <f>SUM(AU16:AU25)</f>
        <v>555</v>
      </c>
      <c r="AV15" s="23"/>
    </row>
    <row r="16" spans="1:56" s="42" customFormat="1" ht="13.5" thickTop="1">
      <c r="A16"/>
      <c r="B16" s="137" t="s">
        <v>114</v>
      </c>
      <c r="C16" s="108" t="s">
        <v>36</v>
      </c>
      <c r="D16" s="270">
        <v>5</v>
      </c>
      <c r="E16" s="271">
        <v>2</v>
      </c>
      <c r="F16" s="272">
        <v>2</v>
      </c>
      <c r="G16" s="272"/>
      <c r="H16" s="272"/>
      <c r="I16" s="273"/>
      <c r="J16" s="3"/>
      <c r="K16" s="2"/>
      <c r="L16" s="4"/>
      <c r="M16" s="4"/>
      <c r="N16" s="4"/>
      <c r="O16" s="5"/>
      <c r="P16" s="3"/>
      <c r="Q16" s="2"/>
      <c r="R16" s="4"/>
      <c r="S16" s="4"/>
      <c r="T16" s="4"/>
      <c r="U16" s="6"/>
      <c r="V16" s="3"/>
      <c r="W16" s="2"/>
      <c r="X16" s="4"/>
      <c r="Y16" s="4"/>
      <c r="Z16" s="4"/>
      <c r="AA16" s="5"/>
      <c r="AB16" s="3"/>
      <c r="AC16" s="2"/>
      <c r="AD16" s="4"/>
      <c r="AE16" s="152"/>
      <c r="AF16" s="152"/>
      <c r="AG16" s="6"/>
      <c r="AH16" s="3"/>
      <c r="AI16" s="2"/>
      <c r="AJ16" s="4"/>
      <c r="AK16" s="4"/>
      <c r="AL16" s="4"/>
      <c r="AM16" s="5"/>
      <c r="AN16" s="3"/>
      <c r="AO16" s="2"/>
      <c r="AP16" s="4"/>
      <c r="AQ16" s="4"/>
      <c r="AR16" s="4"/>
      <c r="AS16" s="5"/>
      <c r="AT16" s="157">
        <f aca="true" t="shared" si="2" ref="AT16:AT25">D16+J16+P16+V16+AB16+AH16+AN16</f>
        <v>5</v>
      </c>
      <c r="AU16" s="128">
        <f aca="true" t="shared" si="3" ref="AU16:AU25">SUM(E16:I16,K16:O16,Q16:U16,W16:AA16,AC16:AG16,AI16:AM16,AO16:AS16)*15</f>
        <v>60</v>
      </c>
      <c r="AY16" s="24"/>
      <c r="AZ16" s="24"/>
      <c r="BA16" s="24"/>
      <c r="BB16" s="24"/>
      <c r="BC16" s="24"/>
      <c r="BD16" s="24"/>
    </row>
    <row r="17" spans="2:48" ht="12.75">
      <c r="B17" s="137" t="s">
        <v>115</v>
      </c>
      <c r="C17" s="108" t="s">
        <v>39</v>
      </c>
      <c r="D17" s="19">
        <v>4</v>
      </c>
      <c r="E17" s="2">
        <v>2</v>
      </c>
      <c r="F17" s="4">
        <v>2</v>
      </c>
      <c r="G17" s="4"/>
      <c r="H17" s="4"/>
      <c r="I17" s="6"/>
      <c r="J17" s="19"/>
      <c r="K17" s="2"/>
      <c r="L17" s="4"/>
      <c r="M17" s="4"/>
      <c r="N17" s="4"/>
      <c r="O17" s="5"/>
      <c r="P17" s="19"/>
      <c r="Q17" s="2"/>
      <c r="R17" s="4"/>
      <c r="S17" s="4"/>
      <c r="T17" s="4"/>
      <c r="U17" s="6"/>
      <c r="V17" s="19"/>
      <c r="W17" s="2"/>
      <c r="X17" s="4"/>
      <c r="Y17" s="4"/>
      <c r="Z17" s="4"/>
      <c r="AA17" s="5"/>
      <c r="AB17" s="19"/>
      <c r="AC17" s="2"/>
      <c r="AD17" s="4"/>
      <c r="AE17" s="4"/>
      <c r="AF17" s="4"/>
      <c r="AG17" s="6"/>
      <c r="AH17" s="19"/>
      <c r="AI17" s="2"/>
      <c r="AJ17" s="4"/>
      <c r="AK17" s="4"/>
      <c r="AL17" s="4"/>
      <c r="AM17" s="5"/>
      <c r="AN17" s="19"/>
      <c r="AO17" s="2"/>
      <c r="AP17" s="4"/>
      <c r="AQ17" s="4"/>
      <c r="AR17" s="4"/>
      <c r="AS17" s="5"/>
      <c r="AT17" s="157">
        <f t="shared" si="2"/>
        <v>4</v>
      </c>
      <c r="AU17" s="128">
        <f t="shared" si="3"/>
        <v>60</v>
      </c>
      <c r="AV17" s="23"/>
    </row>
    <row r="18" spans="2:48" ht="12.75">
      <c r="B18" s="137" t="s">
        <v>116</v>
      </c>
      <c r="C18" s="121" t="s">
        <v>117</v>
      </c>
      <c r="D18" s="19">
        <v>2</v>
      </c>
      <c r="E18" s="2">
        <v>2</v>
      </c>
      <c r="F18" s="4"/>
      <c r="G18" s="4"/>
      <c r="H18" s="4"/>
      <c r="I18" s="6"/>
      <c r="J18" s="19"/>
      <c r="K18" s="2"/>
      <c r="L18" s="4"/>
      <c r="M18" s="4"/>
      <c r="N18" s="4"/>
      <c r="O18" s="5"/>
      <c r="P18" s="19"/>
      <c r="Q18" s="2"/>
      <c r="R18" s="4"/>
      <c r="S18" s="4"/>
      <c r="T18" s="4"/>
      <c r="U18" s="6"/>
      <c r="V18" s="19"/>
      <c r="W18" s="2"/>
      <c r="X18" s="4"/>
      <c r="Y18" s="4"/>
      <c r="Z18" s="4"/>
      <c r="AA18" s="5"/>
      <c r="AB18" s="19"/>
      <c r="AC18" s="2"/>
      <c r="AD18" s="4"/>
      <c r="AE18" s="4"/>
      <c r="AF18" s="4"/>
      <c r="AG18" s="6"/>
      <c r="AH18" s="19"/>
      <c r="AI18" s="2"/>
      <c r="AJ18" s="4"/>
      <c r="AK18" s="4"/>
      <c r="AL18" s="4"/>
      <c r="AM18" s="5"/>
      <c r="AN18" s="19"/>
      <c r="AO18" s="2"/>
      <c r="AP18" s="4"/>
      <c r="AQ18" s="4"/>
      <c r="AR18" s="4"/>
      <c r="AS18" s="5"/>
      <c r="AT18" s="157">
        <f t="shared" si="2"/>
        <v>2</v>
      </c>
      <c r="AU18" s="128">
        <f t="shared" si="3"/>
        <v>30</v>
      </c>
      <c r="AV18" s="23"/>
    </row>
    <row r="19" spans="2:48" ht="12.75">
      <c r="B19" s="137" t="s">
        <v>118</v>
      </c>
      <c r="C19" s="121" t="s">
        <v>119</v>
      </c>
      <c r="D19" s="19">
        <v>3</v>
      </c>
      <c r="E19" s="2">
        <v>1</v>
      </c>
      <c r="F19" s="4"/>
      <c r="G19" s="4">
        <v>2</v>
      </c>
      <c r="H19" s="4"/>
      <c r="I19" s="6"/>
      <c r="J19" s="19"/>
      <c r="K19" s="2"/>
      <c r="L19" s="4"/>
      <c r="M19" s="4"/>
      <c r="N19" s="4"/>
      <c r="O19" s="5"/>
      <c r="P19" s="19"/>
      <c r="Q19" s="2"/>
      <c r="R19" s="4"/>
      <c r="S19" s="4"/>
      <c r="T19" s="4"/>
      <c r="U19" s="6"/>
      <c r="V19" s="19"/>
      <c r="W19" s="2"/>
      <c r="X19" s="4"/>
      <c r="Y19" s="4"/>
      <c r="Z19" s="4"/>
      <c r="AA19" s="5"/>
      <c r="AB19" s="19"/>
      <c r="AC19" s="2"/>
      <c r="AD19" s="4"/>
      <c r="AE19" s="4"/>
      <c r="AF19" s="4"/>
      <c r="AG19" s="6"/>
      <c r="AH19" s="19"/>
      <c r="AI19" s="2"/>
      <c r="AJ19" s="4"/>
      <c r="AK19" s="4"/>
      <c r="AL19" s="4"/>
      <c r="AM19" s="5"/>
      <c r="AN19" s="19"/>
      <c r="AO19" s="2"/>
      <c r="AP19" s="4"/>
      <c r="AQ19" s="4"/>
      <c r="AR19" s="4"/>
      <c r="AS19" s="5"/>
      <c r="AT19" s="157">
        <f t="shared" si="2"/>
        <v>3</v>
      </c>
      <c r="AU19" s="128">
        <f t="shared" si="3"/>
        <v>45</v>
      </c>
      <c r="AV19" s="23"/>
    </row>
    <row r="20" spans="2:48" ht="12.75">
      <c r="B20" s="137" t="s">
        <v>120</v>
      </c>
      <c r="C20" s="103" t="s">
        <v>37</v>
      </c>
      <c r="D20" s="7">
        <v>6</v>
      </c>
      <c r="E20" s="1">
        <v>2</v>
      </c>
      <c r="F20" s="8">
        <v>2</v>
      </c>
      <c r="G20" s="8"/>
      <c r="H20" s="8"/>
      <c r="I20" s="10"/>
      <c r="J20" s="7">
        <v>3</v>
      </c>
      <c r="K20" s="1">
        <v>1</v>
      </c>
      <c r="L20" s="8">
        <v>1</v>
      </c>
      <c r="M20" s="8"/>
      <c r="N20" s="8"/>
      <c r="O20" s="5"/>
      <c r="P20" s="19"/>
      <c r="Q20" s="2"/>
      <c r="R20" s="4"/>
      <c r="S20" s="4"/>
      <c r="T20" s="4"/>
      <c r="U20" s="6"/>
      <c r="V20" s="19"/>
      <c r="W20" s="2"/>
      <c r="X20" s="4"/>
      <c r="Y20" s="4"/>
      <c r="Z20" s="4"/>
      <c r="AA20" s="5"/>
      <c r="AB20" s="19"/>
      <c r="AC20" s="2"/>
      <c r="AD20" s="4"/>
      <c r="AE20" s="4"/>
      <c r="AF20" s="4"/>
      <c r="AG20" s="6"/>
      <c r="AH20" s="19"/>
      <c r="AI20" s="2"/>
      <c r="AJ20" s="4"/>
      <c r="AK20" s="4"/>
      <c r="AL20" s="4"/>
      <c r="AM20" s="5"/>
      <c r="AN20" s="19"/>
      <c r="AO20" s="2"/>
      <c r="AP20" s="4"/>
      <c r="AQ20" s="4"/>
      <c r="AR20" s="4"/>
      <c r="AS20" s="5"/>
      <c r="AT20" s="157">
        <f t="shared" si="2"/>
        <v>9</v>
      </c>
      <c r="AU20" s="128">
        <f t="shared" si="3"/>
        <v>90</v>
      </c>
      <c r="AV20" s="23"/>
    </row>
    <row r="21" spans="2:83" ht="12.75">
      <c r="B21" s="137">
        <v>10</v>
      </c>
      <c r="C21" s="103" t="s">
        <v>38</v>
      </c>
      <c r="D21" s="274">
        <v>4</v>
      </c>
      <c r="E21" s="275">
        <v>2</v>
      </c>
      <c r="F21" s="276">
        <v>2</v>
      </c>
      <c r="G21" s="276"/>
      <c r="H21" s="276"/>
      <c r="I21" s="277"/>
      <c r="J21" s="7">
        <v>1</v>
      </c>
      <c r="K21" s="1"/>
      <c r="L21" s="8"/>
      <c r="M21" s="8">
        <v>1</v>
      </c>
      <c r="N21" s="8"/>
      <c r="O21" s="9"/>
      <c r="P21" s="7"/>
      <c r="Q21" s="1"/>
      <c r="R21" s="8"/>
      <c r="S21" s="8"/>
      <c r="T21" s="8"/>
      <c r="U21" s="10"/>
      <c r="V21" s="7"/>
      <c r="W21" s="1"/>
      <c r="X21" s="8"/>
      <c r="Y21" s="8"/>
      <c r="Z21" s="8"/>
      <c r="AA21" s="9"/>
      <c r="AB21" s="7"/>
      <c r="AC21" s="1"/>
      <c r="AD21" s="8"/>
      <c r="AE21" s="8"/>
      <c r="AF21" s="8"/>
      <c r="AG21" s="10"/>
      <c r="AH21" s="7"/>
      <c r="AI21" s="1"/>
      <c r="AJ21" s="8"/>
      <c r="AK21" s="8"/>
      <c r="AL21" s="8"/>
      <c r="AM21" s="9"/>
      <c r="AN21" s="7"/>
      <c r="AO21" s="1"/>
      <c r="AP21" s="8"/>
      <c r="AQ21" s="8"/>
      <c r="AR21" s="8"/>
      <c r="AS21" s="9"/>
      <c r="AT21" s="157">
        <f t="shared" si="2"/>
        <v>5</v>
      </c>
      <c r="AU21" s="128">
        <f t="shared" si="3"/>
        <v>75</v>
      </c>
      <c r="AV21" s="23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2:83" ht="12.75">
      <c r="B22" s="241" t="s">
        <v>166</v>
      </c>
      <c r="C22" s="171" t="s">
        <v>168</v>
      </c>
      <c r="D22" s="7">
        <v>1</v>
      </c>
      <c r="E22" s="285">
        <v>2</v>
      </c>
      <c r="F22" s="169"/>
      <c r="G22" s="169"/>
      <c r="H22" s="169"/>
      <c r="I22" s="170"/>
      <c r="J22" s="7"/>
      <c r="K22" s="1"/>
      <c r="L22" s="8"/>
      <c r="M22" s="8"/>
      <c r="N22" s="8"/>
      <c r="O22" s="9"/>
      <c r="P22" s="7"/>
      <c r="Q22" s="1"/>
      <c r="R22" s="8"/>
      <c r="S22" s="8"/>
      <c r="T22" s="8"/>
      <c r="U22" s="10"/>
      <c r="V22" s="7"/>
      <c r="W22" s="1"/>
      <c r="X22" s="8"/>
      <c r="Y22" s="8"/>
      <c r="Z22" s="8"/>
      <c r="AA22" s="9"/>
      <c r="AB22" s="7"/>
      <c r="AC22" s="1"/>
      <c r="AD22" s="8"/>
      <c r="AE22" s="8"/>
      <c r="AF22" s="8"/>
      <c r="AG22" s="10"/>
      <c r="AH22" s="7"/>
      <c r="AI22" s="1"/>
      <c r="AJ22" s="8"/>
      <c r="AK22" s="8"/>
      <c r="AL22" s="8"/>
      <c r="AM22" s="9"/>
      <c r="AN22" s="7"/>
      <c r="AO22" s="1"/>
      <c r="AP22" s="8"/>
      <c r="AQ22" s="8"/>
      <c r="AR22" s="8"/>
      <c r="AS22" s="9"/>
      <c r="AT22" s="157">
        <f>D22+J22+P22+V22+AB22+AH22+AN22</f>
        <v>1</v>
      </c>
      <c r="AU22" s="128">
        <f>SUM(E22:I22,K22:O22,Q22:U22,W22:AA22,AC22:AG22,AI22:AM22,AO22:AS22)*15</f>
        <v>30</v>
      </c>
      <c r="AV22" s="23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</row>
    <row r="23" spans="2:83" ht="12.75">
      <c r="B23" s="137">
        <v>11</v>
      </c>
      <c r="C23" s="243" t="s">
        <v>167</v>
      </c>
      <c r="D23" s="7">
        <v>1</v>
      </c>
      <c r="E23" s="1">
        <v>1</v>
      </c>
      <c r="F23" s="8">
        <v>1</v>
      </c>
      <c r="G23" s="8"/>
      <c r="H23" s="8"/>
      <c r="I23" s="10"/>
      <c r="J23" s="7">
        <v>1</v>
      </c>
      <c r="K23" s="1"/>
      <c r="L23" s="8"/>
      <c r="M23" s="8">
        <v>1</v>
      </c>
      <c r="N23" s="8"/>
      <c r="O23" s="9"/>
      <c r="P23" s="7"/>
      <c r="Q23" s="1"/>
      <c r="R23" s="8"/>
      <c r="S23" s="8"/>
      <c r="T23" s="8"/>
      <c r="U23" s="10"/>
      <c r="V23" s="7"/>
      <c r="W23" s="1"/>
      <c r="X23" s="8"/>
      <c r="Y23" s="8"/>
      <c r="Z23" s="8"/>
      <c r="AA23" s="9"/>
      <c r="AB23" s="7"/>
      <c r="AC23" s="1"/>
      <c r="AD23" s="8"/>
      <c r="AE23" s="8"/>
      <c r="AF23" s="8"/>
      <c r="AG23" s="10"/>
      <c r="AH23" s="7"/>
      <c r="AI23" s="1"/>
      <c r="AJ23" s="8"/>
      <c r="AK23" s="8"/>
      <c r="AL23" s="8"/>
      <c r="AM23" s="9"/>
      <c r="AN23" s="7"/>
      <c r="AO23" s="1"/>
      <c r="AP23" s="8"/>
      <c r="AQ23" s="8"/>
      <c r="AR23" s="8"/>
      <c r="AS23" s="9"/>
      <c r="AT23" s="157">
        <f t="shared" si="2"/>
        <v>2</v>
      </c>
      <c r="AU23" s="128">
        <f t="shared" si="3"/>
        <v>45</v>
      </c>
      <c r="AV23" s="23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</row>
    <row r="24" spans="2:83" ht="12.75">
      <c r="B24" s="137">
        <v>12</v>
      </c>
      <c r="C24" s="108" t="s">
        <v>28</v>
      </c>
      <c r="D24" s="19"/>
      <c r="E24" s="2"/>
      <c r="F24" s="4"/>
      <c r="G24" s="4"/>
      <c r="H24" s="4"/>
      <c r="I24" s="6"/>
      <c r="J24" s="19">
        <v>4</v>
      </c>
      <c r="K24" s="2">
        <v>2</v>
      </c>
      <c r="L24" s="4"/>
      <c r="M24" s="4">
        <v>2</v>
      </c>
      <c r="N24" s="4"/>
      <c r="O24" s="5"/>
      <c r="P24" s="19"/>
      <c r="Q24" s="2"/>
      <c r="R24" s="4"/>
      <c r="S24" s="4"/>
      <c r="T24" s="4"/>
      <c r="U24" s="6"/>
      <c r="V24" s="19"/>
      <c r="W24" s="2"/>
      <c r="X24" s="4"/>
      <c r="Y24" s="4"/>
      <c r="Z24" s="4"/>
      <c r="AA24" s="5"/>
      <c r="AB24" s="19"/>
      <c r="AC24" s="2"/>
      <c r="AD24" s="4"/>
      <c r="AE24" s="4"/>
      <c r="AF24" s="4"/>
      <c r="AG24" s="6"/>
      <c r="AH24" s="19"/>
      <c r="AI24" s="2"/>
      <c r="AJ24" s="4"/>
      <c r="AK24" s="4"/>
      <c r="AL24" s="4"/>
      <c r="AM24" s="5"/>
      <c r="AN24" s="19"/>
      <c r="AO24" s="2"/>
      <c r="AP24" s="4"/>
      <c r="AQ24" s="4"/>
      <c r="AR24" s="4"/>
      <c r="AS24" s="5"/>
      <c r="AT24" s="157">
        <f t="shared" si="2"/>
        <v>4</v>
      </c>
      <c r="AU24" s="128">
        <f t="shared" si="3"/>
        <v>60</v>
      </c>
      <c r="AV24" s="23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</row>
    <row r="25" spans="2:48" ht="13.5" thickBot="1">
      <c r="B25" s="137">
        <v>13</v>
      </c>
      <c r="C25" s="103" t="s">
        <v>41</v>
      </c>
      <c r="D25" s="7"/>
      <c r="E25" s="1"/>
      <c r="F25" s="8"/>
      <c r="G25" s="8"/>
      <c r="H25" s="8"/>
      <c r="I25" s="10"/>
      <c r="J25" s="7">
        <v>4</v>
      </c>
      <c r="K25" s="1">
        <v>2</v>
      </c>
      <c r="L25" s="8">
        <v>2</v>
      </c>
      <c r="M25" s="8"/>
      <c r="N25" s="8"/>
      <c r="O25" s="9"/>
      <c r="P25" s="7"/>
      <c r="Q25" s="1"/>
      <c r="R25" s="8"/>
      <c r="S25" s="8"/>
      <c r="T25" s="8"/>
      <c r="U25" s="10"/>
      <c r="V25" s="7"/>
      <c r="W25" s="1"/>
      <c r="X25" s="8"/>
      <c r="Y25" s="8"/>
      <c r="Z25" s="8"/>
      <c r="AA25" s="9"/>
      <c r="AB25" s="7"/>
      <c r="AC25" s="1"/>
      <c r="AD25" s="8"/>
      <c r="AE25" s="8"/>
      <c r="AF25" s="8"/>
      <c r="AG25" s="10"/>
      <c r="AH25" s="7"/>
      <c r="AI25" s="1"/>
      <c r="AJ25" s="8"/>
      <c r="AK25" s="8"/>
      <c r="AL25" s="8"/>
      <c r="AM25" s="9"/>
      <c r="AN25" s="7"/>
      <c r="AO25" s="1"/>
      <c r="AP25" s="8"/>
      <c r="AQ25" s="8"/>
      <c r="AR25" s="8"/>
      <c r="AS25" s="9"/>
      <c r="AT25" s="157">
        <f t="shared" si="2"/>
        <v>4</v>
      </c>
      <c r="AU25" s="128">
        <f t="shared" si="3"/>
        <v>60</v>
      </c>
      <c r="AV25" s="23"/>
    </row>
    <row r="26" spans="2:83" ht="14.25" thickBot="1" thickTop="1">
      <c r="B26" s="138" t="s">
        <v>7</v>
      </c>
      <c r="C26" s="39" t="s">
        <v>26</v>
      </c>
      <c r="D26" s="18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40">
        <f>SUM(AT27:AT62)-AT57-AT34</f>
        <v>127</v>
      </c>
      <c r="AU26" s="40">
        <f>SUM(AU27:AU62)-AU57-AU34</f>
        <v>1425</v>
      </c>
      <c r="AV26" s="23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</row>
    <row r="27" spans="2:83" ht="13.5" thickTop="1">
      <c r="B27" s="139">
        <v>14</v>
      </c>
      <c r="C27" s="28" t="s">
        <v>25</v>
      </c>
      <c r="D27" s="3">
        <v>4</v>
      </c>
      <c r="E27" s="2">
        <v>1</v>
      </c>
      <c r="F27" s="4">
        <v>1</v>
      </c>
      <c r="G27" s="4">
        <v>2</v>
      </c>
      <c r="H27" s="4"/>
      <c r="I27" s="6"/>
      <c r="J27" s="3"/>
      <c r="K27" s="2"/>
      <c r="L27" s="4"/>
      <c r="M27" s="4"/>
      <c r="N27" s="4"/>
      <c r="O27" s="5"/>
      <c r="P27" s="3"/>
      <c r="Q27" s="2"/>
      <c r="R27" s="4"/>
      <c r="S27" s="4"/>
      <c r="T27" s="4"/>
      <c r="U27" s="6"/>
      <c r="V27" s="3"/>
      <c r="W27" s="2"/>
      <c r="X27" s="4"/>
      <c r="Y27" s="4"/>
      <c r="Z27" s="4"/>
      <c r="AA27" s="5"/>
      <c r="AB27" s="3"/>
      <c r="AC27" s="2"/>
      <c r="AD27" s="4"/>
      <c r="AE27" s="4"/>
      <c r="AF27" s="4"/>
      <c r="AG27" s="6"/>
      <c r="AH27" s="3"/>
      <c r="AI27" s="2"/>
      <c r="AJ27" s="4"/>
      <c r="AK27" s="4"/>
      <c r="AL27" s="4"/>
      <c r="AM27" s="5"/>
      <c r="AN27" s="3"/>
      <c r="AO27" s="2"/>
      <c r="AP27" s="4"/>
      <c r="AQ27" s="4"/>
      <c r="AR27" s="4"/>
      <c r="AS27" s="5"/>
      <c r="AT27" s="157">
        <f aca="true" t="shared" si="4" ref="AT27:AT62">D27+J27+P27+V27+AB27+AH27+AN27</f>
        <v>4</v>
      </c>
      <c r="AU27" s="128">
        <f>SUM(E27:I27,K27:O27,Q27:U27,W27:AA27,AC27:AG27,AI27:AM27,AO27:AS27)*15</f>
        <v>60</v>
      </c>
      <c r="AV27" s="23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2:83" ht="12.75">
      <c r="B28" s="136">
        <v>15</v>
      </c>
      <c r="C28" s="103" t="s">
        <v>34</v>
      </c>
      <c r="D28" s="7"/>
      <c r="E28" s="1"/>
      <c r="F28" s="8"/>
      <c r="G28" s="8"/>
      <c r="H28" s="8"/>
      <c r="I28" s="10"/>
      <c r="J28" s="7">
        <v>2</v>
      </c>
      <c r="K28" s="1">
        <v>1</v>
      </c>
      <c r="L28" s="8"/>
      <c r="M28" s="8">
        <v>1</v>
      </c>
      <c r="N28" s="8"/>
      <c r="O28" s="9"/>
      <c r="P28" s="7"/>
      <c r="Q28" s="1"/>
      <c r="R28" s="8"/>
      <c r="S28" s="8"/>
      <c r="T28" s="8"/>
      <c r="U28" s="10"/>
      <c r="V28" s="7"/>
      <c r="W28" s="1"/>
      <c r="X28" s="8"/>
      <c r="Y28" s="8"/>
      <c r="Z28" s="8"/>
      <c r="AA28" s="9"/>
      <c r="AB28" s="7"/>
      <c r="AC28" s="1"/>
      <c r="AD28" s="8"/>
      <c r="AE28" s="8"/>
      <c r="AF28" s="8"/>
      <c r="AG28" s="10"/>
      <c r="AH28" s="7"/>
      <c r="AI28" s="1"/>
      <c r="AJ28" s="8"/>
      <c r="AK28" s="8"/>
      <c r="AL28" s="8"/>
      <c r="AM28" s="9"/>
      <c r="AN28" s="7"/>
      <c r="AO28" s="1"/>
      <c r="AP28" s="8"/>
      <c r="AQ28" s="8"/>
      <c r="AR28" s="8"/>
      <c r="AS28" s="9"/>
      <c r="AT28" s="157">
        <f t="shared" si="4"/>
        <v>2</v>
      </c>
      <c r="AU28" s="128">
        <f aca="true" t="shared" si="5" ref="AU28:AU60">SUM(E28:I28,K28:O28,Q28:U28,W28:AA28,AC28:AG28,AI28:AM28,AO28:AS28)*15</f>
        <v>30</v>
      </c>
      <c r="AV28" s="23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</row>
    <row r="29" spans="2:83" ht="12.75">
      <c r="B29" s="136">
        <v>16</v>
      </c>
      <c r="C29" s="28" t="s">
        <v>52</v>
      </c>
      <c r="D29" s="7"/>
      <c r="E29" s="1"/>
      <c r="F29" s="8"/>
      <c r="G29" s="8"/>
      <c r="H29" s="8"/>
      <c r="I29" s="10"/>
      <c r="J29" s="274">
        <v>6</v>
      </c>
      <c r="K29" s="275">
        <v>1</v>
      </c>
      <c r="L29" s="276"/>
      <c r="M29" s="276">
        <v>2</v>
      </c>
      <c r="N29" s="276">
        <v>1</v>
      </c>
      <c r="O29" s="278"/>
      <c r="P29" s="7"/>
      <c r="Q29" s="1"/>
      <c r="R29" s="8"/>
      <c r="S29" s="8"/>
      <c r="T29" s="8"/>
      <c r="U29" s="10"/>
      <c r="V29" s="7"/>
      <c r="W29" s="1"/>
      <c r="X29" s="8"/>
      <c r="Y29" s="8"/>
      <c r="Z29" s="8"/>
      <c r="AA29" s="9"/>
      <c r="AB29" s="7"/>
      <c r="AC29" s="1"/>
      <c r="AD29" s="8"/>
      <c r="AE29" s="8"/>
      <c r="AF29" s="8"/>
      <c r="AG29" s="10"/>
      <c r="AH29" s="7"/>
      <c r="AI29" s="1"/>
      <c r="AJ29" s="8"/>
      <c r="AK29" s="8"/>
      <c r="AL29" s="8"/>
      <c r="AM29" s="9"/>
      <c r="AN29" s="7"/>
      <c r="AO29" s="1"/>
      <c r="AP29" s="8"/>
      <c r="AQ29" s="8"/>
      <c r="AR29" s="8"/>
      <c r="AS29" s="9"/>
      <c r="AT29" s="157">
        <f t="shared" si="4"/>
        <v>6</v>
      </c>
      <c r="AU29" s="128">
        <f t="shared" si="5"/>
        <v>60</v>
      </c>
      <c r="AV29" s="23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</row>
    <row r="30" spans="2:83" ht="12.75">
      <c r="B30" s="136">
        <v>17</v>
      </c>
      <c r="C30" s="103" t="s">
        <v>27</v>
      </c>
      <c r="D30" s="7"/>
      <c r="E30" s="1"/>
      <c r="F30" s="8"/>
      <c r="G30" s="8"/>
      <c r="H30" s="8"/>
      <c r="I30" s="10"/>
      <c r="J30" s="7">
        <v>4</v>
      </c>
      <c r="K30" s="1">
        <v>2</v>
      </c>
      <c r="L30" s="8"/>
      <c r="M30" s="8">
        <v>2</v>
      </c>
      <c r="N30" s="8"/>
      <c r="O30" s="9"/>
      <c r="P30" s="7"/>
      <c r="Q30" s="1"/>
      <c r="R30" s="8"/>
      <c r="S30" s="8"/>
      <c r="T30" s="8"/>
      <c r="U30" s="10"/>
      <c r="V30" s="7"/>
      <c r="W30" s="1"/>
      <c r="X30" s="8"/>
      <c r="Y30" s="8"/>
      <c r="Z30" s="8"/>
      <c r="AA30" s="9"/>
      <c r="AB30" s="7"/>
      <c r="AC30" s="22"/>
      <c r="AD30" s="8"/>
      <c r="AE30" s="8"/>
      <c r="AF30" s="8"/>
      <c r="AG30" s="10"/>
      <c r="AH30" s="7"/>
      <c r="AI30" s="1"/>
      <c r="AJ30" s="8"/>
      <c r="AK30" s="8"/>
      <c r="AL30" s="8"/>
      <c r="AM30" s="9"/>
      <c r="AN30" s="7"/>
      <c r="AO30" s="1"/>
      <c r="AP30" s="8"/>
      <c r="AQ30" s="8"/>
      <c r="AR30" s="8"/>
      <c r="AS30" s="9"/>
      <c r="AT30" s="157">
        <f t="shared" si="4"/>
        <v>4</v>
      </c>
      <c r="AU30" s="128">
        <f t="shared" si="5"/>
        <v>60</v>
      </c>
      <c r="AV30" s="23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</row>
    <row r="31" spans="2:48" ht="12.75">
      <c r="B31" s="136">
        <v>18</v>
      </c>
      <c r="C31" s="103" t="s">
        <v>40</v>
      </c>
      <c r="D31" s="7"/>
      <c r="E31" s="12"/>
      <c r="F31" s="13"/>
      <c r="G31" s="13"/>
      <c r="H31" s="13"/>
      <c r="I31" s="15"/>
      <c r="J31" s="279">
        <v>5</v>
      </c>
      <c r="K31" s="280">
        <v>2</v>
      </c>
      <c r="L31" s="281">
        <v>2</v>
      </c>
      <c r="M31" s="281"/>
      <c r="N31" s="281"/>
      <c r="O31" s="282"/>
      <c r="P31" s="20">
        <v>2</v>
      </c>
      <c r="Q31" s="12"/>
      <c r="R31" s="13"/>
      <c r="S31" s="13">
        <v>1</v>
      </c>
      <c r="T31" s="13"/>
      <c r="U31" s="15"/>
      <c r="V31" s="7"/>
      <c r="W31" s="1"/>
      <c r="X31" s="8"/>
      <c r="Y31" s="8"/>
      <c r="Z31" s="8"/>
      <c r="AA31" s="9"/>
      <c r="AB31" s="7"/>
      <c r="AC31" s="1"/>
      <c r="AD31" s="8"/>
      <c r="AE31" s="8"/>
      <c r="AF31" s="8"/>
      <c r="AG31" s="10"/>
      <c r="AH31" s="7"/>
      <c r="AI31" s="1"/>
      <c r="AJ31" s="8"/>
      <c r="AK31" s="8"/>
      <c r="AL31" s="8"/>
      <c r="AM31" s="9"/>
      <c r="AN31" s="7"/>
      <c r="AO31" s="1"/>
      <c r="AP31" s="8"/>
      <c r="AQ31" s="8"/>
      <c r="AR31" s="8"/>
      <c r="AS31" s="9"/>
      <c r="AT31" s="157">
        <f t="shared" si="4"/>
        <v>7</v>
      </c>
      <c r="AU31" s="128">
        <f t="shared" si="5"/>
        <v>75</v>
      </c>
      <c r="AV31" s="23"/>
    </row>
    <row r="32" spans="2:48" ht="12.75">
      <c r="B32" s="136">
        <v>19</v>
      </c>
      <c r="C32" s="104" t="s">
        <v>33</v>
      </c>
      <c r="D32" s="7"/>
      <c r="E32" s="1"/>
      <c r="F32" s="8"/>
      <c r="G32" s="8"/>
      <c r="H32" s="8"/>
      <c r="I32" s="10"/>
      <c r="J32" s="7"/>
      <c r="K32" s="1"/>
      <c r="L32" s="8"/>
      <c r="M32" s="8"/>
      <c r="N32" s="8"/>
      <c r="O32" s="9"/>
      <c r="P32" s="7">
        <v>2</v>
      </c>
      <c r="Q32" s="1">
        <v>1</v>
      </c>
      <c r="R32" s="8"/>
      <c r="S32" s="8">
        <v>1</v>
      </c>
      <c r="T32" s="8"/>
      <c r="U32" s="10"/>
      <c r="V32" s="7"/>
      <c r="W32" s="1"/>
      <c r="X32" s="8"/>
      <c r="Y32" s="8"/>
      <c r="Z32" s="8"/>
      <c r="AA32" s="9"/>
      <c r="AB32" s="7"/>
      <c r="AC32" s="1"/>
      <c r="AD32" s="8"/>
      <c r="AE32" s="8"/>
      <c r="AF32" s="8"/>
      <c r="AG32" s="10"/>
      <c r="AH32" s="7"/>
      <c r="AI32" s="1"/>
      <c r="AJ32" s="8"/>
      <c r="AK32" s="8"/>
      <c r="AL32" s="8"/>
      <c r="AM32" s="9"/>
      <c r="AN32" s="7"/>
      <c r="AO32" s="1"/>
      <c r="AP32" s="8"/>
      <c r="AQ32" s="8"/>
      <c r="AR32" s="8"/>
      <c r="AS32" s="9"/>
      <c r="AT32" s="157">
        <f t="shared" si="4"/>
        <v>2</v>
      </c>
      <c r="AU32" s="128">
        <f t="shared" si="5"/>
        <v>30</v>
      </c>
      <c r="AV32" s="23"/>
    </row>
    <row r="33" spans="2:48" ht="12.75">
      <c r="B33" s="168" t="s">
        <v>125</v>
      </c>
      <c r="C33" s="149" t="s">
        <v>121</v>
      </c>
      <c r="D33" s="19"/>
      <c r="E33" s="2"/>
      <c r="F33" s="4"/>
      <c r="G33" s="4"/>
      <c r="H33" s="4"/>
      <c r="I33" s="6"/>
      <c r="J33" s="19"/>
      <c r="K33" s="2"/>
      <c r="L33" s="4"/>
      <c r="M33" s="4"/>
      <c r="N33" s="4"/>
      <c r="O33" s="5"/>
      <c r="P33" s="19">
        <v>3</v>
      </c>
      <c r="Q33" s="2">
        <v>2</v>
      </c>
      <c r="R33" s="4"/>
      <c r="S33" s="4">
        <v>1</v>
      </c>
      <c r="T33" s="8"/>
      <c r="U33" s="10"/>
      <c r="V33" s="7"/>
      <c r="W33" s="1"/>
      <c r="X33" s="8"/>
      <c r="Y33" s="8"/>
      <c r="Z33" s="8"/>
      <c r="AA33" s="9"/>
      <c r="AB33" s="7"/>
      <c r="AC33" s="1"/>
      <c r="AD33" s="8"/>
      <c r="AE33" s="8"/>
      <c r="AF33" s="8"/>
      <c r="AG33" s="10"/>
      <c r="AH33" s="7"/>
      <c r="AI33" s="1"/>
      <c r="AJ33" s="8"/>
      <c r="AK33" s="8"/>
      <c r="AL33" s="8"/>
      <c r="AM33" s="9"/>
      <c r="AN33" s="7"/>
      <c r="AO33" s="1"/>
      <c r="AP33" s="8"/>
      <c r="AQ33" s="8"/>
      <c r="AR33" s="8"/>
      <c r="AS33" s="9"/>
      <c r="AT33" s="158">
        <f t="shared" si="4"/>
        <v>3</v>
      </c>
      <c r="AU33" s="159">
        <f t="shared" si="5"/>
        <v>45</v>
      </c>
      <c r="AV33" s="23"/>
    </row>
    <row r="34" spans="2:48" ht="12.75">
      <c r="B34" s="168" t="s">
        <v>126</v>
      </c>
      <c r="C34" s="149" t="s">
        <v>122</v>
      </c>
      <c r="D34" s="19"/>
      <c r="E34" s="2"/>
      <c r="F34" s="4"/>
      <c r="G34" s="4"/>
      <c r="H34" s="4"/>
      <c r="I34" s="6"/>
      <c r="J34" s="19"/>
      <c r="K34" s="2"/>
      <c r="L34" s="4"/>
      <c r="M34" s="4"/>
      <c r="N34" s="4"/>
      <c r="O34" s="5"/>
      <c r="P34" s="19">
        <v>3</v>
      </c>
      <c r="Q34" s="2">
        <v>2</v>
      </c>
      <c r="R34" s="4"/>
      <c r="S34" s="4">
        <v>1</v>
      </c>
      <c r="T34" s="13"/>
      <c r="U34" s="15"/>
      <c r="V34" s="7"/>
      <c r="W34" s="1"/>
      <c r="X34" s="8"/>
      <c r="Y34" s="8"/>
      <c r="Z34" s="8"/>
      <c r="AA34" s="9"/>
      <c r="AB34" s="7"/>
      <c r="AC34" s="1"/>
      <c r="AD34" s="8"/>
      <c r="AE34" s="8"/>
      <c r="AF34" s="8"/>
      <c r="AG34" s="10"/>
      <c r="AH34" s="7"/>
      <c r="AI34" s="1"/>
      <c r="AJ34" s="8"/>
      <c r="AK34" s="8"/>
      <c r="AL34" s="8"/>
      <c r="AM34" s="9"/>
      <c r="AN34" s="7"/>
      <c r="AO34" s="1"/>
      <c r="AP34" s="8"/>
      <c r="AQ34" s="8"/>
      <c r="AR34" s="8"/>
      <c r="AS34" s="9"/>
      <c r="AT34" s="158">
        <f t="shared" si="4"/>
        <v>3</v>
      </c>
      <c r="AU34" s="159">
        <f t="shared" si="5"/>
        <v>45</v>
      </c>
      <c r="AV34" s="23"/>
    </row>
    <row r="35" spans="2:48" ht="12.75">
      <c r="B35" s="136">
        <v>21</v>
      </c>
      <c r="C35" s="106" t="s">
        <v>64</v>
      </c>
      <c r="D35" s="7"/>
      <c r="E35" s="1"/>
      <c r="F35" s="8"/>
      <c r="G35" s="8"/>
      <c r="H35" s="8"/>
      <c r="I35" s="10"/>
      <c r="J35" s="7"/>
      <c r="K35" s="1"/>
      <c r="L35" s="8"/>
      <c r="M35" s="8"/>
      <c r="N35" s="8"/>
      <c r="O35" s="9"/>
      <c r="P35" s="7">
        <v>1</v>
      </c>
      <c r="Q35" s="1">
        <v>1</v>
      </c>
      <c r="R35" s="8"/>
      <c r="S35" s="8"/>
      <c r="T35" s="8"/>
      <c r="U35" s="10"/>
      <c r="V35" s="7"/>
      <c r="W35" s="1"/>
      <c r="X35" s="8"/>
      <c r="Y35" s="8"/>
      <c r="Z35" s="8"/>
      <c r="AA35" s="9"/>
      <c r="AB35" s="7"/>
      <c r="AC35" s="1"/>
      <c r="AD35" s="8"/>
      <c r="AE35" s="8"/>
      <c r="AF35" s="8"/>
      <c r="AG35" s="10"/>
      <c r="AH35" s="7"/>
      <c r="AI35" s="1"/>
      <c r="AJ35" s="8"/>
      <c r="AK35" s="8"/>
      <c r="AL35" s="8"/>
      <c r="AM35" s="9"/>
      <c r="AN35" s="7"/>
      <c r="AO35" s="1"/>
      <c r="AP35" s="8"/>
      <c r="AQ35" s="8"/>
      <c r="AR35" s="8"/>
      <c r="AS35" s="9"/>
      <c r="AT35" s="157">
        <f t="shared" si="4"/>
        <v>1</v>
      </c>
      <c r="AU35" s="128">
        <f t="shared" si="5"/>
        <v>15</v>
      </c>
      <c r="AV35" s="23"/>
    </row>
    <row r="36" spans="2:48" ht="12.75">
      <c r="B36" s="136">
        <v>22</v>
      </c>
      <c r="C36" s="103" t="s">
        <v>42</v>
      </c>
      <c r="D36" s="7"/>
      <c r="E36" s="2"/>
      <c r="F36" s="4"/>
      <c r="G36" s="4"/>
      <c r="H36" s="4"/>
      <c r="I36" s="6"/>
      <c r="J36" s="19"/>
      <c r="K36" s="2"/>
      <c r="L36" s="4"/>
      <c r="M36" s="4"/>
      <c r="N36" s="4"/>
      <c r="O36" s="5"/>
      <c r="P36" s="283">
        <v>3</v>
      </c>
      <c r="Q36" s="271">
        <v>2</v>
      </c>
      <c r="R36" s="272"/>
      <c r="S36" s="272">
        <v>1</v>
      </c>
      <c r="T36" s="272"/>
      <c r="U36" s="273"/>
      <c r="V36" s="19"/>
      <c r="W36" s="2"/>
      <c r="X36" s="4"/>
      <c r="Y36" s="4"/>
      <c r="Z36" s="4"/>
      <c r="AA36" s="5"/>
      <c r="AB36" s="19"/>
      <c r="AC36" s="2"/>
      <c r="AD36" s="4"/>
      <c r="AE36" s="4"/>
      <c r="AF36" s="4"/>
      <c r="AG36" s="6"/>
      <c r="AH36" s="19"/>
      <c r="AI36" s="2"/>
      <c r="AJ36" s="4"/>
      <c r="AK36" s="4"/>
      <c r="AL36" s="4"/>
      <c r="AM36" s="5"/>
      <c r="AN36" s="19"/>
      <c r="AO36" s="2"/>
      <c r="AP36" s="4"/>
      <c r="AQ36" s="4"/>
      <c r="AR36" s="4"/>
      <c r="AS36" s="5"/>
      <c r="AT36" s="157">
        <f t="shared" si="4"/>
        <v>3</v>
      </c>
      <c r="AU36" s="128">
        <f t="shared" si="5"/>
        <v>45</v>
      </c>
      <c r="AV36" s="23"/>
    </row>
    <row r="37" spans="2:48" ht="12.75">
      <c r="B37" s="136">
        <v>23</v>
      </c>
      <c r="C37" s="103" t="s">
        <v>56</v>
      </c>
      <c r="D37" s="7"/>
      <c r="E37" s="2"/>
      <c r="F37" s="4"/>
      <c r="G37" s="4"/>
      <c r="H37" s="4"/>
      <c r="I37" s="6"/>
      <c r="J37" s="19"/>
      <c r="K37" s="2"/>
      <c r="L37" s="4"/>
      <c r="M37" s="4"/>
      <c r="N37" s="4"/>
      <c r="O37" s="5"/>
      <c r="P37" s="19">
        <v>3</v>
      </c>
      <c r="Q37" s="2">
        <v>2</v>
      </c>
      <c r="R37" s="4"/>
      <c r="S37" s="4">
        <v>1</v>
      </c>
      <c r="T37" s="4"/>
      <c r="U37" s="6"/>
      <c r="V37" s="19"/>
      <c r="W37" s="2"/>
      <c r="X37" s="4"/>
      <c r="Y37" s="4"/>
      <c r="Z37" s="4"/>
      <c r="AA37" s="5"/>
      <c r="AB37" s="19"/>
      <c r="AC37" s="2"/>
      <c r="AD37" s="4"/>
      <c r="AE37" s="4"/>
      <c r="AF37" s="4"/>
      <c r="AG37" s="6"/>
      <c r="AH37" s="19"/>
      <c r="AI37" s="2"/>
      <c r="AJ37" s="4"/>
      <c r="AK37" s="4"/>
      <c r="AL37" s="4"/>
      <c r="AM37" s="5"/>
      <c r="AN37" s="19"/>
      <c r="AO37" s="2"/>
      <c r="AP37" s="4"/>
      <c r="AQ37" s="4"/>
      <c r="AR37" s="4"/>
      <c r="AS37" s="5"/>
      <c r="AT37" s="157">
        <f t="shared" si="4"/>
        <v>3</v>
      </c>
      <c r="AU37" s="128">
        <f t="shared" si="5"/>
        <v>45</v>
      </c>
      <c r="AV37" s="23"/>
    </row>
    <row r="38" spans="2:48" ht="12.75">
      <c r="B38" s="136">
        <v>24</v>
      </c>
      <c r="C38" s="105" t="s">
        <v>53</v>
      </c>
      <c r="D38" s="7"/>
      <c r="E38" s="2"/>
      <c r="F38" s="4"/>
      <c r="G38" s="4"/>
      <c r="H38" s="4"/>
      <c r="I38" s="6"/>
      <c r="J38" s="19"/>
      <c r="K38" s="2"/>
      <c r="L38" s="4"/>
      <c r="M38" s="4"/>
      <c r="N38" s="4"/>
      <c r="O38" s="5"/>
      <c r="P38" s="19">
        <v>4</v>
      </c>
      <c r="Q38" s="2">
        <v>1</v>
      </c>
      <c r="R38" s="4"/>
      <c r="S38" s="4">
        <v>2</v>
      </c>
      <c r="T38" s="4"/>
      <c r="U38" s="6"/>
      <c r="V38" s="19"/>
      <c r="W38" s="2"/>
      <c r="X38" s="4"/>
      <c r="Y38" s="4"/>
      <c r="Z38" s="4"/>
      <c r="AA38" s="5"/>
      <c r="AB38" s="19"/>
      <c r="AC38" s="2"/>
      <c r="AD38" s="4"/>
      <c r="AE38" s="4"/>
      <c r="AF38" s="4"/>
      <c r="AG38" s="6"/>
      <c r="AH38" s="19"/>
      <c r="AI38" s="2"/>
      <c r="AJ38" s="4"/>
      <c r="AK38" s="4"/>
      <c r="AL38" s="4"/>
      <c r="AM38" s="5"/>
      <c r="AN38" s="19"/>
      <c r="AO38" s="2"/>
      <c r="AP38" s="4"/>
      <c r="AQ38" s="4"/>
      <c r="AR38" s="4"/>
      <c r="AS38" s="5"/>
      <c r="AT38" s="157">
        <f t="shared" si="4"/>
        <v>4</v>
      </c>
      <c r="AU38" s="128">
        <f t="shared" si="5"/>
        <v>45</v>
      </c>
      <c r="AV38" s="23"/>
    </row>
    <row r="39" spans="2:48" ht="12.75">
      <c r="B39" s="136">
        <v>25</v>
      </c>
      <c r="C39" s="105" t="s">
        <v>43</v>
      </c>
      <c r="D39" s="7"/>
      <c r="E39" s="2"/>
      <c r="F39" s="4"/>
      <c r="G39" s="4"/>
      <c r="H39" s="4"/>
      <c r="I39" s="6"/>
      <c r="J39" s="19"/>
      <c r="K39" s="2"/>
      <c r="L39" s="4"/>
      <c r="M39" s="4"/>
      <c r="N39" s="4"/>
      <c r="O39" s="5"/>
      <c r="P39" s="19">
        <v>2</v>
      </c>
      <c r="Q39" s="2">
        <v>2</v>
      </c>
      <c r="R39" s="4"/>
      <c r="S39" s="4"/>
      <c r="T39" s="4"/>
      <c r="U39" s="6">
        <v>1</v>
      </c>
      <c r="V39" s="19"/>
      <c r="W39" s="2"/>
      <c r="X39" s="4"/>
      <c r="Y39" s="4"/>
      <c r="Z39" s="4"/>
      <c r="AA39" s="5"/>
      <c r="AB39" s="19"/>
      <c r="AC39" s="2"/>
      <c r="AD39" s="4"/>
      <c r="AE39" s="4"/>
      <c r="AF39" s="4"/>
      <c r="AG39" s="6"/>
      <c r="AH39" s="19"/>
      <c r="AI39" s="2"/>
      <c r="AJ39" s="4"/>
      <c r="AK39" s="4"/>
      <c r="AL39" s="4"/>
      <c r="AM39" s="5"/>
      <c r="AN39" s="19"/>
      <c r="AO39" s="2"/>
      <c r="AP39" s="4"/>
      <c r="AQ39" s="4"/>
      <c r="AR39" s="4"/>
      <c r="AS39" s="5"/>
      <c r="AT39" s="157">
        <f t="shared" si="4"/>
        <v>2</v>
      </c>
      <c r="AU39" s="128">
        <f t="shared" si="5"/>
        <v>45</v>
      </c>
      <c r="AV39" s="23"/>
    </row>
    <row r="40" spans="2:48" ht="12.75">
      <c r="B40" s="136">
        <v>26</v>
      </c>
      <c r="C40" s="105" t="s">
        <v>29</v>
      </c>
      <c r="D40" s="7"/>
      <c r="E40" s="2"/>
      <c r="F40" s="4"/>
      <c r="G40" s="4"/>
      <c r="H40" s="4"/>
      <c r="I40" s="6"/>
      <c r="J40" s="19"/>
      <c r="K40" s="2"/>
      <c r="L40" s="4"/>
      <c r="M40" s="4"/>
      <c r="N40" s="4"/>
      <c r="O40" s="5"/>
      <c r="P40" s="283">
        <v>4</v>
      </c>
      <c r="Q40" s="271">
        <v>2</v>
      </c>
      <c r="R40" s="272"/>
      <c r="S40" s="272">
        <v>2</v>
      </c>
      <c r="T40" s="272"/>
      <c r="U40" s="273"/>
      <c r="V40" s="19"/>
      <c r="W40" s="2"/>
      <c r="X40" s="4"/>
      <c r="Y40" s="4"/>
      <c r="Z40" s="4"/>
      <c r="AA40" s="5"/>
      <c r="AB40" s="19"/>
      <c r="AC40" s="2"/>
      <c r="AD40" s="4"/>
      <c r="AE40" s="4"/>
      <c r="AF40" s="4"/>
      <c r="AG40" s="6"/>
      <c r="AH40" s="19"/>
      <c r="AI40" s="2"/>
      <c r="AJ40" s="4"/>
      <c r="AK40" s="4"/>
      <c r="AL40" s="4"/>
      <c r="AM40" s="5"/>
      <c r="AN40" s="19"/>
      <c r="AO40" s="2"/>
      <c r="AP40" s="4"/>
      <c r="AQ40" s="4"/>
      <c r="AR40" s="4"/>
      <c r="AS40" s="5"/>
      <c r="AT40" s="157">
        <f t="shared" si="4"/>
        <v>4</v>
      </c>
      <c r="AU40" s="128">
        <f t="shared" si="5"/>
        <v>60</v>
      </c>
      <c r="AV40" s="23"/>
    </row>
    <row r="41" spans="2:48" ht="12.75">
      <c r="B41" s="136">
        <v>27</v>
      </c>
      <c r="C41" s="105" t="s">
        <v>123</v>
      </c>
      <c r="D41" s="7"/>
      <c r="E41" s="2"/>
      <c r="F41" s="4"/>
      <c r="G41" s="4"/>
      <c r="H41" s="4"/>
      <c r="I41" s="6"/>
      <c r="J41" s="19"/>
      <c r="K41" s="2"/>
      <c r="L41" s="4"/>
      <c r="M41" s="4"/>
      <c r="N41" s="4"/>
      <c r="O41" s="5"/>
      <c r="P41" s="19"/>
      <c r="Q41" s="2"/>
      <c r="R41" s="4"/>
      <c r="S41" s="4"/>
      <c r="T41" s="4"/>
      <c r="U41" s="6"/>
      <c r="V41" s="19"/>
      <c r="W41" s="2"/>
      <c r="X41" s="4"/>
      <c r="Y41" s="4"/>
      <c r="Z41" s="4"/>
      <c r="AA41" s="5"/>
      <c r="AB41" s="19">
        <v>2</v>
      </c>
      <c r="AC41" s="2">
        <v>1</v>
      </c>
      <c r="AD41" s="4">
        <v>1</v>
      </c>
      <c r="AE41" s="4"/>
      <c r="AF41" s="4"/>
      <c r="AG41" s="6"/>
      <c r="AH41" s="19"/>
      <c r="AI41" s="2"/>
      <c r="AJ41" s="4"/>
      <c r="AK41" s="4"/>
      <c r="AL41" s="4"/>
      <c r="AM41" s="5"/>
      <c r="AN41" s="19"/>
      <c r="AO41" s="2"/>
      <c r="AP41" s="4"/>
      <c r="AQ41" s="4"/>
      <c r="AR41" s="4"/>
      <c r="AS41" s="5"/>
      <c r="AT41" s="157">
        <f t="shared" si="4"/>
        <v>2</v>
      </c>
      <c r="AU41" s="128">
        <f t="shared" si="5"/>
        <v>30</v>
      </c>
      <c r="AV41" s="23"/>
    </row>
    <row r="42" spans="2:48" ht="12.75">
      <c r="B42" s="136">
        <v>28</v>
      </c>
      <c r="C42" s="107" t="s">
        <v>23</v>
      </c>
      <c r="D42" s="7"/>
      <c r="E42" s="2"/>
      <c r="F42" s="4"/>
      <c r="G42" s="4"/>
      <c r="H42" s="4"/>
      <c r="I42" s="6"/>
      <c r="J42" s="19"/>
      <c r="K42" s="2"/>
      <c r="L42" s="4"/>
      <c r="M42" s="4"/>
      <c r="N42" s="4"/>
      <c r="O42" s="5"/>
      <c r="P42" s="7"/>
      <c r="Q42" s="1"/>
      <c r="R42" s="8"/>
      <c r="S42" s="8"/>
      <c r="T42" s="4"/>
      <c r="U42" s="6"/>
      <c r="V42" s="19">
        <v>3</v>
      </c>
      <c r="W42" s="2">
        <v>1</v>
      </c>
      <c r="X42" s="4"/>
      <c r="Y42" s="4">
        <v>2</v>
      </c>
      <c r="Z42" s="4"/>
      <c r="AA42" s="5"/>
      <c r="AB42" s="19"/>
      <c r="AC42" s="2"/>
      <c r="AD42" s="4"/>
      <c r="AE42" s="4"/>
      <c r="AF42" s="4"/>
      <c r="AG42" s="6"/>
      <c r="AH42" s="19"/>
      <c r="AI42" s="2"/>
      <c r="AJ42" s="4"/>
      <c r="AK42" s="4"/>
      <c r="AL42" s="4"/>
      <c r="AM42" s="5"/>
      <c r="AN42" s="19"/>
      <c r="AO42" s="2"/>
      <c r="AP42" s="4"/>
      <c r="AQ42" s="4"/>
      <c r="AR42" s="4"/>
      <c r="AS42" s="5"/>
      <c r="AT42" s="157">
        <f t="shared" si="4"/>
        <v>3</v>
      </c>
      <c r="AU42" s="128">
        <f t="shared" si="5"/>
        <v>45</v>
      </c>
      <c r="AV42" s="23"/>
    </row>
    <row r="43" spans="2:48" ht="12.75">
      <c r="B43" s="242" t="s">
        <v>164</v>
      </c>
      <c r="C43" s="240" t="s">
        <v>186</v>
      </c>
      <c r="D43" s="7"/>
      <c r="E43" s="1"/>
      <c r="F43" s="8"/>
      <c r="G43" s="8"/>
      <c r="H43" s="8"/>
      <c r="I43" s="10"/>
      <c r="J43" s="7"/>
      <c r="K43" s="1"/>
      <c r="L43" s="8"/>
      <c r="M43" s="8"/>
      <c r="N43" s="8"/>
      <c r="O43" s="9"/>
      <c r="P43" s="7"/>
      <c r="Q43" s="1"/>
      <c r="R43" s="8"/>
      <c r="S43" s="8"/>
      <c r="T43" s="8"/>
      <c r="U43" s="10"/>
      <c r="V43" s="7">
        <v>1</v>
      </c>
      <c r="W43" s="285">
        <v>2</v>
      </c>
      <c r="X43" s="8"/>
      <c r="Y43" s="8"/>
      <c r="Z43" s="8"/>
      <c r="AA43" s="5"/>
      <c r="AB43" s="19"/>
      <c r="AC43" s="2"/>
      <c r="AD43" s="4"/>
      <c r="AE43" s="4"/>
      <c r="AF43" s="4"/>
      <c r="AG43" s="6"/>
      <c r="AH43" s="19"/>
      <c r="AI43" s="2"/>
      <c r="AJ43" s="4"/>
      <c r="AK43" s="4"/>
      <c r="AL43" s="4"/>
      <c r="AM43" s="5"/>
      <c r="AN43" s="19"/>
      <c r="AO43" s="2"/>
      <c r="AP43" s="4"/>
      <c r="AQ43" s="4"/>
      <c r="AR43" s="4"/>
      <c r="AS43" s="5"/>
      <c r="AT43" s="157">
        <f t="shared" si="4"/>
        <v>1</v>
      </c>
      <c r="AU43" s="128">
        <f t="shared" si="5"/>
        <v>30</v>
      </c>
      <c r="AV43" s="23"/>
    </row>
    <row r="44" spans="2:48" ht="12.75">
      <c r="B44" s="136" t="s">
        <v>165</v>
      </c>
      <c r="C44" s="244" t="s">
        <v>163</v>
      </c>
      <c r="D44" s="7"/>
      <c r="E44" s="1"/>
      <c r="F44" s="8"/>
      <c r="G44" s="8"/>
      <c r="H44" s="8"/>
      <c r="I44" s="10"/>
      <c r="J44" s="7"/>
      <c r="K44" s="1"/>
      <c r="L44" s="8"/>
      <c r="M44" s="8"/>
      <c r="N44" s="8"/>
      <c r="O44" s="9"/>
      <c r="P44" s="7"/>
      <c r="Q44" s="1"/>
      <c r="R44" s="8"/>
      <c r="S44" s="8"/>
      <c r="T44" s="8"/>
      <c r="U44" s="10"/>
      <c r="V44" s="7">
        <v>1</v>
      </c>
      <c r="W44" s="1">
        <v>1</v>
      </c>
      <c r="X44" s="8"/>
      <c r="Y44" s="8"/>
      <c r="Z44" s="8"/>
      <c r="AA44" s="5"/>
      <c r="AB44" s="19">
        <v>2</v>
      </c>
      <c r="AC44" s="2"/>
      <c r="AD44" s="4"/>
      <c r="AE44" s="4">
        <v>1</v>
      </c>
      <c r="AF44" s="4"/>
      <c r="AG44" s="6"/>
      <c r="AH44" s="19"/>
      <c r="AI44" s="2"/>
      <c r="AJ44" s="4"/>
      <c r="AK44" s="4"/>
      <c r="AL44" s="4"/>
      <c r="AM44" s="5"/>
      <c r="AN44" s="19"/>
      <c r="AO44" s="2"/>
      <c r="AP44" s="4"/>
      <c r="AQ44" s="4"/>
      <c r="AR44" s="4"/>
      <c r="AS44" s="5"/>
      <c r="AT44" s="157">
        <f>D44+J44+P44+V44+AB44+AH44+AN44</f>
        <v>3</v>
      </c>
      <c r="AU44" s="128">
        <f>SUM(E44:I44,K44:O44,Q44:U44,W44:AA44,AC44:AG44,AI44:AM44,AO44:AS44)*15</f>
        <v>30</v>
      </c>
      <c r="AV44" s="23"/>
    </row>
    <row r="45" spans="2:48" ht="12.75">
      <c r="B45" s="136">
        <v>30</v>
      </c>
      <c r="C45" s="105" t="s">
        <v>30</v>
      </c>
      <c r="D45" s="7"/>
      <c r="E45" s="1"/>
      <c r="F45" s="8"/>
      <c r="G45" s="8"/>
      <c r="H45" s="8"/>
      <c r="I45" s="10"/>
      <c r="J45" s="7"/>
      <c r="K45" s="1"/>
      <c r="L45" s="8"/>
      <c r="M45" s="8"/>
      <c r="N45" s="8"/>
      <c r="O45" s="9"/>
      <c r="P45" s="7"/>
      <c r="Q45" s="1"/>
      <c r="R45" s="8"/>
      <c r="S45" s="8"/>
      <c r="T45" s="8"/>
      <c r="U45" s="10"/>
      <c r="V45" s="274">
        <v>4</v>
      </c>
      <c r="W45" s="275">
        <v>2</v>
      </c>
      <c r="X45" s="276"/>
      <c r="Y45" s="276">
        <v>1</v>
      </c>
      <c r="Z45" s="276"/>
      <c r="AA45" s="278"/>
      <c r="AB45" s="7"/>
      <c r="AC45" s="1"/>
      <c r="AD45" s="8"/>
      <c r="AE45" s="8"/>
      <c r="AF45" s="8"/>
      <c r="AG45" s="10"/>
      <c r="AH45" s="7"/>
      <c r="AI45" s="1"/>
      <c r="AJ45" s="8"/>
      <c r="AK45" s="8"/>
      <c r="AL45" s="8"/>
      <c r="AM45" s="9"/>
      <c r="AN45" s="7"/>
      <c r="AO45" s="1"/>
      <c r="AP45" s="8"/>
      <c r="AQ45" s="8"/>
      <c r="AR45" s="8"/>
      <c r="AS45" s="9"/>
      <c r="AT45" s="157">
        <f t="shared" si="4"/>
        <v>4</v>
      </c>
      <c r="AU45" s="128">
        <f>SUM(E45:I45,K45:O45,Q45:U45,W45:AA45,AC45:AG45,AI45:AM45,AO45:AS45)*15</f>
        <v>45</v>
      </c>
      <c r="AV45" s="23"/>
    </row>
    <row r="46" spans="2:48" ht="12.75">
      <c r="B46" s="136">
        <v>31</v>
      </c>
      <c r="C46" s="105" t="s">
        <v>44</v>
      </c>
      <c r="D46" s="7"/>
      <c r="E46" s="1"/>
      <c r="F46" s="8"/>
      <c r="G46" s="8"/>
      <c r="H46" s="8"/>
      <c r="I46" s="10"/>
      <c r="J46" s="7"/>
      <c r="K46" s="1"/>
      <c r="L46" s="8"/>
      <c r="M46" s="8"/>
      <c r="N46" s="8"/>
      <c r="O46" s="9"/>
      <c r="P46" s="7"/>
      <c r="Q46" s="1"/>
      <c r="R46" s="8"/>
      <c r="S46" s="8"/>
      <c r="T46" s="8"/>
      <c r="U46" s="10"/>
      <c r="V46" s="7">
        <v>3</v>
      </c>
      <c r="W46" s="1">
        <v>1</v>
      </c>
      <c r="X46" s="8"/>
      <c r="Y46" s="8">
        <v>2</v>
      </c>
      <c r="Z46" s="8"/>
      <c r="AA46" s="9"/>
      <c r="AB46" s="7"/>
      <c r="AC46" s="1"/>
      <c r="AD46" s="8"/>
      <c r="AE46" s="8"/>
      <c r="AF46" s="8"/>
      <c r="AG46" s="10"/>
      <c r="AH46" s="7"/>
      <c r="AI46" s="1"/>
      <c r="AJ46" s="8"/>
      <c r="AK46" s="8"/>
      <c r="AL46" s="8"/>
      <c r="AM46" s="9"/>
      <c r="AN46" s="7"/>
      <c r="AO46" s="1"/>
      <c r="AP46" s="8"/>
      <c r="AQ46" s="8"/>
      <c r="AR46" s="8"/>
      <c r="AS46" s="9"/>
      <c r="AT46" s="157">
        <f t="shared" si="4"/>
        <v>3</v>
      </c>
      <c r="AU46" s="128">
        <f t="shared" si="5"/>
        <v>45</v>
      </c>
      <c r="AV46" s="23"/>
    </row>
    <row r="47" spans="2:48" ht="12.75">
      <c r="B47" s="136">
        <v>32</v>
      </c>
      <c r="C47" s="105" t="s">
        <v>54</v>
      </c>
      <c r="D47" s="7"/>
      <c r="E47" s="1"/>
      <c r="F47" s="8"/>
      <c r="G47" s="8"/>
      <c r="H47" s="8"/>
      <c r="I47" s="10"/>
      <c r="J47" s="7"/>
      <c r="K47" s="1"/>
      <c r="L47" s="8"/>
      <c r="M47" s="8"/>
      <c r="N47" s="8"/>
      <c r="O47" s="9"/>
      <c r="P47" s="7"/>
      <c r="Q47" s="1"/>
      <c r="R47" s="8"/>
      <c r="S47" s="8"/>
      <c r="T47" s="8"/>
      <c r="U47" s="10"/>
      <c r="V47" s="274">
        <v>4</v>
      </c>
      <c r="W47" s="275">
        <v>1</v>
      </c>
      <c r="X47" s="276"/>
      <c r="Y47" s="276">
        <v>2</v>
      </c>
      <c r="Z47" s="276"/>
      <c r="AA47" s="278"/>
      <c r="AB47" s="7"/>
      <c r="AC47" s="1"/>
      <c r="AD47" s="8"/>
      <c r="AE47" s="8"/>
      <c r="AF47" s="8"/>
      <c r="AG47" s="10"/>
      <c r="AH47" s="7"/>
      <c r="AI47" s="1"/>
      <c r="AJ47" s="8"/>
      <c r="AK47" s="8"/>
      <c r="AL47" s="8"/>
      <c r="AM47" s="9"/>
      <c r="AN47" s="7"/>
      <c r="AO47" s="1"/>
      <c r="AP47" s="8"/>
      <c r="AQ47" s="8"/>
      <c r="AR47" s="8"/>
      <c r="AS47" s="9"/>
      <c r="AT47" s="157">
        <f t="shared" si="4"/>
        <v>4</v>
      </c>
      <c r="AU47" s="128">
        <f t="shared" si="5"/>
        <v>45</v>
      </c>
      <c r="AV47" s="23"/>
    </row>
    <row r="48" spans="2:48" ht="12.75">
      <c r="B48" s="136">
        <v>33</v>
      </c>
      <c r="C48" s="105" t="s">
        <v>55</v>
      </c>
      <c r="D48" s="7"/>
      <c r="E48" s="1"/>
      <c r="F48" s="8"/>
      <c r="G48" s="8"/>
      <c r="H48" s="8"/>
      <c r="I48" s="10"/>
      <c r="J48" s="7"/>
      <c r="K48" s="1"/>
      <c r="L48" s="8"/>
      <c r="M48" s="8"/>
      <c r="N48" s="8"/>
      <c r="O48" s="9"/>
      <c r="P48" s="7"/>
      <c r="Q48" s="1"/>
      <c r="R48" s="8"/>
      <c r="S48" s="8"/>
      <c r="T48" s="8"/>
      <c r="U48" s="10"/>
      <c r="V48" s="7">
        <v>3</v>
      </c>
      <c r="W48" s="1">
        <v>1</v>
      </c>
      <c r="X48" s="8"/>
      <c r="Y48" s="8">
        <v>2</v>
      </c>
      <c r="Z48" s="8"/>
      <c r="AA48" s="9"/>
      <c r="AB48" s="7"/>
      <c r="AC48" s="1"/>
      <c r="AD48" s="8"/>
      <c r="AE48" s="8"/>
      <c r="AF48" s="8"/>
      <c r="AG48" s="9"/>
      <c r="AH48" s="7"/>
      <c r="AI48" s="1"/>
      <c r="AJ48" s="8"/>
      <c r="AK48" s="8"/>
      <c r="AL48" s="8"/>
      <c r="AM48" s="9"/>
      <c r="AN48" s="7"/>
      <c r="AO48" s="1"/>
      <c r="AP48" s="8"/>
      <c r="AQ48" s="8"/>
      <c r="AR48" s="8"/>
      <c r="AS48" s="9"/>
      <c r="AT48" s="157">
        <f t="shared" si="4"/>
        <v>3</v>
      </c>
      <c r="AU48" s="128">
        <f t="shared" si="5"/>
        <v>45</v>
      </c>
      <c r="AV48" s="23"/>
    </row>
    <row r="49" spans="2:48" ht="12.75">
      <c r="B49" s="136">
        <v>34</v>
      </c>
      <c r="C49" s="107" t="s">
        <v>45</v>
      </c>
      <c r="D49" s="7"/>
      <c r="E49" s="1"/>
      <c r="F49" s="8"/>
      <c r="G49" s="8"/>
      <c r="H49" s="8"/>
      <c r="I49" s="10"/>
      <c r="J49" s="7"/>
      <c r="K49" s="1"/>
      <c r="L49" s="8"/>
      <c r="M49" s="8"/>
      <c r="N49" s="8"/>
      <c r="O49" s="9"/>
      <c r="P49" s="7"/>
      <c r="Q49" s="1"/>
      <c r="R49" s="8"/>
      <c r="S49" s="8"/>
      <c r="T49" s="8"/>
      <c r="U49" s="10"/>
      <c r="V49" s="7"/>
      <c r="W49" s="1"/>
      <c r="X49" s="8"/>
      <c r="Y49" s="8"/>
      <c r="Z49" s="8"/>
      <c r="AA49" s="9"/>
      <c r="AB49" s="7">
        <v>3</v>
      </c>
      <c r="AC49" s="1">
        <v>1</v>
      </c>
      <c r="AD49" s="8"/>
      <c r="AE49" s="8">
        <v>2</v>
      </c>
      <c r="AF49" s="8"/>
      <c r="AG49" s="9"/>
      <c r="AH49" s="7">
        <v>2</v>
      </c>
      <c r="AI49" s="1"/>
      <c r="AJ49" s="8"/>
      <c r="AK49" s="8"/>
      <c r="AL49" s="8">
        <v>1</v>
      </c>
      <c r="AM49" s="9"/>
      <c r="AN49" s="7"/>
      <c r="AO49" s="1"/>
      <c r="AP49" s="8"/>
      <c r="AQ49" s="8"/>
      <c r="AR49" s="8"/>
      <c r="AS49" s="9"/>
      <c r="AT49" s="157">
        <f t="shared" si="4"/>
        <v>5</v>
      </c>
      <c r="AU49" s="128">
        <f t="shared" si="5"/>
        <v>60</v>
      </c>
      <c r="AV49" s="23"/>
    </row>
    <row r="50" spans="2:48" ht="12.75">
      <c r="B50" s="136">
        <v>35</v>
      </c>
      <c r="C50" s="105" t="s">
        <v>46</v>
      </c>
      <c r="D50" s="7"/>
      <c r="E50" s="1"/>
      <c r="F50" s="8"/>
      <c r="G50" s="8"/>
      <c r="H50" s="8"/>
      <c r="I50" s="10"/>
      <c r="J50" s="7"/>
      <c r="K50" s="1"/>
      <c r="L50" s="8"/>
      <c r="M50" s="8"/>
      <c r="N50" s="8"/>
      <c r="O50" s="9"/>
      <c r="P50" s="7"/>
      <c r="Q50" s="1"/>
      <c r="R50" s="8"/>
      <c r="S50" s="8"/>
      <c r="T50" s="8"/>
      <c r="U50" s="10"/>
      <c r="V50" s="7"/>
      <c r="W50" s="1"/>
      <c r="X50" s="8"/>
      <c r="Y50" s="8"/>
      <c r="Z50" s="8"/>
      <c r="AA50" s="9"/>
      <c r="AB50" s="7">
        <v>2</v>
      </c>
      <c r="AC50" s="1">
        <v>2</v>
      </c>
      <c r="AD50" s="8"/>
      <c r="AE50" s="8"/>
      <c r="AF50" s="8"/>
      <c r="AG50" s="9"/>
      <c r="AH50" s="7">
        <v>3</v>
      </c>
      <c r="AI50" s="1"/>
      <c r="AJ50" s="8"/>
      <c r="AK50" s="8">
        <v>2</v>
      </c>
      <c r="AL50" s="8"/>
      <c r="AM50" s="9"/>
      <c r="AN50" s="7"/>
      <c r="AO50" s="1"/>
      <c r="AP50" s="8"/>
      <c r="AQ50" s="8"/>
      <c r="AR50" s="8"/>
      <c r="AS50" s="9"/>
      <c r="AT50" s="157">
        <f t="shared" si="4"/>
        <v>5</v>
      </c>
      <c r="AU50" s="128">
        <f t="shared" si="5"/>
        <v>60</v>
      </c>
      <c r="AV50" s="23"/>
    </row>
    <row r="51" spans="2:48" ht="12.75">
      <c r="B51" s="136">
        <v>36</v>
      </c>
      <c r="C51" s="105" t="s">
        <v>48</v>
      </c>
      <c r="D51" s="7"/>
      <c r="E51" s="1"/>
      <c r="F51" s="8"/>
      <c r="G51" s="8"/>
      <c r="H51" s="8"/>
      <c r="I51" s="10"/>
      <c r="J51" s="7"/>
      <c r="K51" s="1"/>
      <c r="L51" s="8"/>
      <c r="M51" s="8"/>
      <c r="N51" s="8"/>
      <c r="O51" s="9"/>
      <c r="P51" s="7"/>
      <c r="Q51" s="1"/>
      <c r="R51" s="8"/>
      <c r="S51" s="8"/>
      <c r="T51" s="8"/>
      <c r="U51" s="10"/>
      <c r="V51" s="7"/>
      <c r="W51" s="1"/>
      <c r="X51" s="8"/>
      <c r="Y51" s="8"/>
      <c r="Z51" s="8"/>
      <c r="AA51" s="9"/>
      <c r="AB51" s="7">
        <v>2</v>
      </c>
      <c r="AC51" s="1">
        <v>2</v>
      </c>
      <c r="AD51" s="8"/>
      <c r="AE51" s="8"/>
      <c r="AF51" s="8"/>
      <c r="AG51" s="10"/>
      <c r="AH51" s="7">
        <v>3</v>
      </c>
      <c r="AI51" s="1"/>
      <c r="AJ51" s="8"/>
      <c r="AK51" s="8">
        <v>2</v>
      </c>
      <c r="AL51" s="8"/>
      <c r="AM51" s="9"/>
      <c r="AN51" s="7"/>
      <c r="AO51" s="1"/>
      <c r="AP51" s="8"/>
      <c r="AQ51" s="8"/>
      <c r="AR51" s="8"/>
      <c r="AS51" s="9"/>
      <c r="AT51" s="157">
        <f t="shared" si="4"/>
        <v>5</v>
      </c>
      <c r="AU51" s="128">
        <f t="shared" si="5"/>
        <v>60</v>
      </c>
      <c r="AV51" s="23"/>
    </row>
    <row r="52" spans="2:48" ht="12.75">
      <c r="B52" s="136">
        <v>37</v>
      </c>
      <c r="C52" s="107" t="s">
        <v>47</v>
      </c>
      <c r="D52" s="20"/>
      <c r="E52" s="12"/>
      <c r="F52" s="13"/>
      <c r="G52" s="13"/>
      <c r="H52" s="13"/>
      <c r="I52" s="15"/>
      <c r="J52" s="20"/>
      <c r="K52" s="12"/>
      <c r="L52" s="13"/>
      <c r="M52" s="13"/>
      <c r="N52" s="13"/>
      <c r="O52" s="14"/>
      <c r="P52" s="20"/>
      <c r="Q52" s="12"/>
      <c r="R52" s="13"/>
      <c r="S52" s="13"/>
      <c r="T52" s="13"/>
      <c r="U52" s="15"/>
      <c r="V52" s="20"/>
      <c r="W52" s="12"/>
      <c r="X52" s="13"/>
      <c r="Y52" s="13"/>
      <c r="Z52" s="13"/>
      <c r="AA52" s="14"/>
      <c r="AB52" s="20">
        <v>3</v>
      </c>
      <c r="AC52" s="12">
        <v>1</v>
      </c>
      <c r="AD52" s="13"/>
      <c r="AE52" s="13">
        <v>2</v>
      </c>
      <c r="AF52" s="13"/>
      <c r="AG52" s="15"/>
      <c r="AH52" s="20"/>
      <c r="AI52" s="12"/>
      <c r="AJ52" s="13"/>
      <c r="AK52" s="13"/>
      <c r="AL52" s="13"/>
      <c r="AM52" s="9"/>
      <c r="AN52" s="7"/>
      <c r="AO52" s="1"/>
      <c r="AP52" s="8"/>
      <c r="AQ52" s="8"/>
      <c r="AR52" s="8"/>
      <c r="AS52" s="9"/>
      <c r="AT52" s="157">
        <f t="shared" si="4"/>
        <v>3</v>
      </c>
      <c r="AU52" s="128">
        <f t="shared" si="5"/>
        <v>45</v>
      </c>
      <c r="AV52" s="23"/>
    </row>
    <row r="53" spans="2:48" ht="12.75">
      <c r="B53" s="136">
        <v>38</v>
      </c>
      <c r="C53" s="107" t="s">
        <v>31</v>
      </c>
      <c r="D53" s="20"/>
      <c r="E53" s="12"/>
      <c r="F53" s="13"/>
      <c r="G53" s="13"/>
      <c r="H53" s="13"/>
      <c r="I53" s="15"/>
      <c r="J53" s="20"/>
      <c r="K53" s="12"/>
      <c r="L53" s="13"/>
      <c r="M53" s="13"/>
      <c r="N53" s="13"/>
      <c r="O53" s="14"/>
      <c r="P53" s="20"/>
      <c r="Q53" s="12"/>
      <c r="R53" s="13"/>
      <c r="S53" s="13"/>
      <c r="T53" s="13"/>
      <c r="U53" s="15"/>
      <c r="V53" s="20"/>
      <c r="W53" s="12"/>
      <c r="X53" s="13"/>
      <c r="Y53" s="13"/>
      <c r="Z53" s="13"/>
      <c r="AA53" s="14"/>
      <c r="AB53" s="279">
        <v>6</v>
      </c>
      <c r="AC53" s="280">
        <v>1</v>
      </c>
      <c r="AD53" s="281"/>
      <c r="AE53" s="281">
        <v>2</v>
      </c>
      <c r="AF53" s="281">
        <v>1</v>
      </c>
      <c r="AG53" s="284"/>
      <c r="AH53" s="20"/>
      <c r="AI53" s="12"/>
      <c r="AJ53" s="13"/>
      <c r="AK53" s="13"/>
      <c r="AL53" s="8"/>
      <c r="AM53" s="9"/>
      <c r="AN53" s="7"/>
      <c r="AO53" s="1"/>
      <c r="AP53" s="8"/>
      <c r="AQ53" s="8"/>
      <c r="AR53" s="8"/>
      <c r="AS53" s="9"/>
      <c r="AT53" s="157">
        <f t="shared" si="4"/>
        <v>6</v>
      </c>
      <c r="AU53" s="128">
        <f t="shared" si="5"/>
        <v>60</v>
      </c>
      <c r="AV53" s="23"/>
    </row>
    <row r="54" spans="2:48" ht="12.75">
      <c r="B54" s="136">
        <v>39</v>
      </c>
      <c r="C54" s="107" t="s">
        <v>32</v>
      </c>
      <c r="D54" s="20"/>
      <c r="E54" s="12"/>
      <c r="F54" s="13"/>
      <c r="G54" s="13"/>
      <c r="H54" s="13"/>
      <c r="I54" s="15"/>
      <c r="J54" s="20"/>
      <c r="K54" s="12"/>
      <c r="L54" s="13"/>
      <c r="M54" s="13"/>
      <c r="N54" s="13"/>
      <c r="O54" s="14"/>
      <c r="P54" s="20"/>
      <c r="Q54" s="12"/>
      <c r="R54" s="13"/>
      <c r="S54" s="13"/>
      <c r="T54" s="13"/>
      <c r="U54" s="15"/>
      <c r="V54" s="20"/>
      <c r="W54" s="12"/>
      <c r="X54" s="13"/>
      <c r="Y54" s="13"/>
      <c r="Z54" s="13"/>
      <c r="AA54" s="14"/>
      <c r="AB54" s="20"/>
      <c r="AC54" s="12"/>
      <c r="AD54" s="13"/>
      <c r="AE54" s="13"/>
      <c r="AF54" s="13"/>
      <c r="AG54" s="15"/>
      <c r="AH54" s="279">
        <v>3</v>
      </c>
      <c r="AI54" s="280">
        <v>1</v>
      </c>
      <c r="AJ54" s="281"/>
      <c r="AK54" s="281"/>
      <c r="AL54" s="276">
        <v>1</v>
      </c>
      <c r="AM54" s="278"/>
      <c r="AN54" s="7"/>
      <c r="AO54" s="1"/>
      <c r="AP54" s="8"/>
      <c r="AQ54" s="8"/>
      <c r="AR54" s="8"/>
      <c r="AS54" s="9"/>
      <c r="AT54" s="157">
        <f t="shared" si="4"/>
        <v>3</v>
      </c>
      <c r="AU54" s="128">
        <f t="shared" si="5"/>
        <v>30</v>
      </c>
      <c r="AV54" s="23"/>
    </row>
    <row r="55" spans="2:48" ht="12.75">
      <c r="B55" s="136">
        <v>40</v>
      </c>
      <c r="C55" s="107" t="s">
        <v>49</v>
      </c>
      <c r="D55" s="20"/>
      <c r="E55" s="12"/>
      <c r="F55" s="13"/>
      <c r="G55" s="13"/>
      <c r="H55" s="13"/>
      <c r="I55" s="15"/>
      <c r="J55" s="20"/>
      <c r="K55" s="12"/>
      <c r="L55" s="13"/>
      <c r="M55" s="13"/>
      <c r="N55" s="13"/>
      <c r="O55" s="14"/>
      <c r="P55" s="20"/>
      <c r="Q55" s="12"/>
      <c r="R55" s="13"/>
      <c r="S55" s="13"/>
      <c r="T55" s="13"/>
      <c r="U55" s="15"/>
      <c r="V55" s="20"/>
      <c r="W55" s="12"/>
      <c r="X55" s="13"/>
      <c r="Y55" s="13"/>
      <c r="Z55" s="13"/>
      <c r="AA55" s="14"/>
      <c r="AB55" s="20"/>
      <c r="AC55" s="12"/>
      <c r="AD55" s="13"/>
      <c r="AE55" s="13"/>
      <c r="AF55" s="13"/>
      <c r="AG55" s="15"/>
      <c r="AH55" s="20">
        <v>2</v>
      </c>
      <c r="AI55" s="12">
        <v>1</v>
      </c>
      <c r="AJ55" s="13"/>
      <c r="AK55" s="13">
        <v>1</v>
      </c>
      <c r="AL55" s="13"/>
      <c r="AM55" s="14"/>
      <c r="AN55" s="20"/>
      <c r="AO55" s="12"/>
      <c r="AP55" s="13"/>
      <c r="AQ55" s="13"/>
      <c r="AR55" s="13"/>
      <c r="AS55" s="14"/>
      <c r="AT55" s="157">
        <f t="shared" si="4"/>
        <v>2</v>
      </c>
      <c r="AU55" s="128">
        <f t="shared" si="5"/>
        <v>30</v>
      </c>
      <c r="AV55" s="23"/>
    </row>
    <row r="56" spans="2:48" ht="12.75">
      <c r="B56" s="168" t="s">
        <v>127</v>
      </c>
      <c r="C56" s="150" t="s">
        <v>50</v>
      </c>
      <c r="D56" s="20"/>
      <c r="E56" s="12"/>
      <c r="F56" s="13"/>
      <c r="G56" s="13"/>
      <c r="H56" s="13"/>
      <c r="I56" s="15"/>
      <c r="J56" s="20"/>
      <c r="K56" s="12"/>
      <c r="L56" s="13"/>
      <c r="M56" s="13"/>
      <c r="N56" s="13"/>
      <c r="O56" s="14"/>
      <c r="P56" s="20"/>
      <c r="Q56" s="12"/>
      <c r="R56" s="13"/>
      <c r="S56" s="13"/>
      <c r="T56" s="13"/>
      <c r="U56" s="15"/>
      <c r="V56" s="20"/>
      <c r="W56" s="12"/>
      <c r="X56" s="13"/>
      <c r="Y56" s="13"/>
      <c r="Z56" s="13"/>
      <c r="AA56" s="14"/>
      <c r="AB56" s="20"/>
      <c r="AC56" s="12"/>
      <c r="AD56" s="13"/>
      <c r="AE56" s="13"/>
      <c r="AF56" s="13"/>
      <c r="AG56" s="15"/>
      <c r="AH56" s="20">
        <v>2</v>
      </c>
      <c r="AI56" s="12">
        <v>1</v>
      </c>
      <c r="AJ56" s="13"/>
      <c r="AK56" s="13">
        <v>1</v>
      </c>
      <c r="AL56" s="13"/>
      <c r="AM56" s="14"/>
      <c r="AN56" s="20"/>
      <c r="AO56" s="12"/>
      <c r="AP56" s="13"/>
      <c r="AQ56" s="13"/>
      <c r="AR56" s="13"/>
      <c r="AS56" s="14"/>
      <c r="AT56" s="158">
        <f t="shared" si="4"/>
        <v>2</v>
      </c>
      <c r="AU56" s="159">
        <f t="shared" si="5"/>
        <v>30</v>
      </c>
      <c r="AV56" s="23"/>
    </row>
    <row r="57" spans="2:48" ht="12.75">
      <c r="B57" s="168" t="s">
        <v>128</v>
      </c>
      <c r="C57" s="150" t="s">
        <v>124</v>
      </c>
      <c r="D57" s="20"/>
      <c r="E57" s="12"/>
      <c r="F57" s="13"/>
      <c r="G57" s="13"/>
      <c r="H57" s="13"/>
      <c r="I57" s="15"/>
      <c r="J57" s="20"/>
      <c r="K57" s="12"/>
      <c r="L57" s="13"/>
      <c r="M57" s="13"/>
      <c r="N57" s="13"/>
      <c r="O57" s="14"/>
      <c r="P57" s="20"/>
      <c r="Q57" s="12"/>
      <c r="R57" s="13"/>
      <c r="S57" s="13"/>
      <c r="T57" s="13"/>
      <c r="U57" s="15"/>
      <c r="V57" s="20"/>
      <c r="W57" s="12"/>
      <c r="X57" s="13"/>
      <c r="Y57" s="13"/>
      <c r="Z57" s="13"/>
      <c r="AA57" s="14"/>
      <c r="AB57" s="20"/>
      <c r="AC57" s="12"/>
      <c r="AD57" s="13"/>
      <c r="AE57" s="13"/>
      <c r="AF57" s="13"/>
      <c r="AG57" s="15"/>
      <c r="AH57" s="20">
        <v>2</v>
      </c>
      <c r="AI57" s="12">
        <v>1</v>
      </c>
      <c r="AJ57" s="13"/>
      <c r="AK57" s="13">
        <v>1</v>
      </c>
      <c r="AL57" s="13"/>
      <c r="AM57" s="14"/>
      <c r="AN57" s="20"/>
      <c r="AO57" s="12"/>
      <c r="AP57" s="13"/>
      <c r="AQ57" s="13"/>
      <c r="AR57" s="13"/>
      <c r="AS57" s="14"/>
      <c r="AT57" s="158">
        <f t="shared" si="4"/>
        <v>2</v>
      </c>
      <c r="AU57" s="159">
        <f t="shared" si="5"/>
        <v>30</v>
      </c>
      <c r="AV57" s="23"/>
    </row>
    <row r="58" spans="2:48" ht="12.75">
      <c r="B58" s="136">
        <v>42</v>
      </c>
      <c r="C58" s="107" t="s">
        <v>51</v>
      </c>
      <c r="D58" s="20"/>
      <c r="E58" s="12"/>
      <c r="F58" s="13"/>
      <c r="G58" s="13"/>
      <c r="H58" s="13"/>
      <c r="I58" s="15"/>
      <c r="J58" s="20"/>
      <c r="K58" s="12"/>
      <c r="L58" s="13"/>
      <c r="M58" s="13"/>
      <c r="N58" s="13"/>
      <c r="O58" s="14"/>
      <c r="P58" s="20"/>
      <c r="Q58" s="12"/>
      <c r="R58" s="13"/>
      <c r="S58" s="13"/>
      <c r="T58" s="13"/>
      <c r="U58" s="15"/>
      <c r="V58" s="20"/>
      <c r="W58" s="12"/>
      <c r="X58" s="13"/>
      <c r="Y58" s="13"/>
      <c r="Z58" s="13"/>
      <c r="AA58" s="14"/>
      <c r="AB58" s="20"/>
      <c r="AC58" s="12"/>
      <c r="AD58" s="13"/>
      <c r="AE58" s="13"/>
      <c r="AF58" s="13"/>
      <c r="AG58" s="15"/>
      <c r="AH58" s="279">
        <v>4</v>
      </c>
      <c r="AI58" s="280">
        <v>1</v>
      </c>
      <c r="AJ58" s="281"/>
      <c r="AK58" s="281">
        <v>1</v>
      </c>
      <c r="AL58" s="281">
        <v>1</v>
      </c>
      <c r="AM58" s="282"/>
      <c r="AN58" s="20"/>
      <c r="AO58" s="12"/>
      <c r="AP58" s="13"/>
      <c r="AQ58" s="13"/>
      <c r="AR58" s="13"/>
      <c r="AS58" s="14"/>
      <c r="AT58" s="157">
        <f t="shared" si="4"/>
        <v>4</v>
      </c>
      <c r="AU58" s="128">
        <f t="shared" si="5"/>
        <v>45</v>
      </c>
      <c r="AV58" s="23"/>
    </row>
    <row r="59" spans="2:50" ht="12.75">
      <c r="B59" s="140" t="s">
        <v>129</v>
      </c>
      <c r="C59" s="82" t="s">
        <v>92</v>
      </c>
      <c r="D59" s="20"/>
      <c r="E59" s="12"/>
      <c r="F59" s="13"/>
      <c r="G59" s="13"/>
      <c r="H59" s="13"/>
      <c r="I59" s="15"/>
      <c r="J59" s="20"/>
      <c r="K59" s="12"/>
      <c r="L59" s="13"/>
      <c r="M59" s="13"/>
      <c r="N59" s="13"/>
      <c r="O59" s="14"/>
      <c r="P59" s="20"/>
      <c r="Q59" s="12"/>
      <c r="R59" s="13"/>
      <c r="S59" s="13"/>
      <c r="T59" s="13"/>
      <c r="U59" s="15"/>
      <c r="V59" s="20"/>
      <c r="W59" s="12"/>
      <c r="X59" s="13"/>
      <c r="Y59" s="13"/>
      <c r="Z59" s="13"/>
      <c r="AA59" s="14"/>
      <c r="AB59" s="20"/>
      <c r="AC59" s="12"/>
      <c r="AD59" s="13"/>
      <c r="AE59" s="13"/>
      <c r="AF59" s="13"/>
      <c r="AG59" s="15"/>
      <c r="AH59" s="20"/>
      <c r="AI59" s="12"/>
      <c r="AJ59" s="13"/>
      <c r="AK59" s="13"/>
      <c r="AL59" s="13"/>
      <c r="AM59" s="14"/>
      <c r="AN59" s="20">
        <v>15</v>
      </c>
      <c r="AO59" s="12"/>
      <c r="AP59" s="13"/>
      <c r="AQ59" s="13"/>
      <c r="AR59" s="13">
        <v>3</v>
      </c>
      <c r="AS59" s="14"/>
      <c r="AT59" s="158">
        <f t="shared" si="4"/>
        <v>15</v>
      </c>
      <c r="AU59" s="159">
        <f t="shared" si="5"/>
        <v>45</v>
      </c>
      <c r="AV59" s="23"/>
      <c r="AW59" s="21"/>
      <c r="AX59" s="21"/>
    </row>
    <row r="60" spans="2:50" ht="12.75">
      <c r="B60" s="140" t="s">
        <v>130</v>
      </c>
      <c r="C60" s="82" t="s">
        <v>94</v>
      </c>
      <c r="D60" s="20"/>
      <c r="E60" s="12"/>
      <c r="F60" s="13"/>
      <c r="G60" s="13"/>
      <c r="H60" s="13"/>
      <c r="I60" s="15"/>
      <c r="J60" s="20"/>
      <c r="K60" s="12"/>
      <c r="L60" s="13"/>
      <c r="M60" s="13"/>
      <c r="N60" s="13"/>
      <c r="O60" s="14"/>
      <c r="P60" s="20"/>
      <c r="Q60" s="12"/>
      <c r="R60" s="13"/>
      <c r="S60" s="13"/>
      <c r="T60" s="13"/>
      <c r="U60" s="15"/>
      <c r="V60" s="20"/>
      <c r="W60" s="12"/>
      <c r="X60" s="13"/>
      <c r="Y60" s="13"/>
      <c r="Z60" s="13"/>
      <c r="AA60" s="14"/>
      <c r="AB60" s="20"/>
      <c r="AC60" s="12"/>
      <c r="AD60" s="13"/>
      <c r="AE60" s="13"/>
      <c r="AF60" s="13"/>
      <c r="AG60" s="15"/>
      <c r="AH60" s="20"/>
      <c r="AI60" s="12"/>
      <c r="AJ60" s="13"/>
      <c r="AK60" s="13"/>
      <c r="AL60" s="13"/>
      <c r="AM60" s="14"/>
      <c r="AN60" s="20">
        <v>3</v>
      </c>
      <c r="AO60" s="12"/>
      <c r="AP60" s="13"/>
      <c r="AQ60" s="13"/>
      <c r="AR60" s="13"/>
      <c r="AS60" s="14">
        <v>2</v>
      </c>
      <c r="AT60" s="158">
        <f t="shared" si="4"/>
        <v>3</v>
      </c>
      <c r="AU60" s="159">
        <f t="shared" si="5"/>
        <v>30</v>
      </c>
      <c r="AV60" s="23"/>
      <c r="AW60" s="21"/>
      <c r="AX60" s="21"/>
    </row>
    <row r="61" spans="2:50" ht="12.75">
      <c r="B61" s="140" t="s">
        <v>131</v>
      </c>
      <c r="C61" s="82" t="s">
        <v>67</v>
      </c>
      <c r="D61" s="20"/>
      <c r="E61" s="12"/>
      <c r="F61" s="13"/>
      <c r="G61" s="13"/>
      <c r="H61" s="13"/>
      <c r="I61" s="15"/>
      <c r="J61" s="20"/>
      <c r="K61" s="12"/>
      <c r="L61" s="13"/>
      <c r="M61" s="13"/>
      <c r="N61" s="13"/>
      <c r="O61" s="14"/>
      <c r="P61" s="20"/>
      <c r="Q61" s="12"/>
      <c r="R61" s="13"/>
      <c r="S61" s="13"/>
      <c r="T61" s="13"/>
      <c r="U61" s="15"/>
      <c r="V61" s="20">
        <v>3</v>
      </c>
      <c r="W61" s="12"/>
      <c r="X61" s="13" t="s">
        <v>77</v>
      </c>
      <c r="Y61" s="13"/>
      <c r="Z61" s="13"/>
      <c r="AA61" s="14"/>
      <c r="AB61" s="20"/>
      <c r="AC61" s="12"/>
      <c r="AD61" s="13"/>
      <c r="AE61" s="13"/>
      <c r="AF61" s="13"/>
      <c r="AG61" s="15"/>
      <c r="AH61" s="20"/>
      <c r="AI61" s="12"/>
      <c r="AJ61" s="13"/>
      <c r="AK61" s="13"/>
      <c r="AL61" s="13"/>
      <c r="AM61" s="14"/>
      <c r="AN61" s="20"/>
      <c r="AO61" s="12"/>
      <c r="AP61" s="13"/>
      <c r="AQ61" s="13"/>
      <c r="AR61" s="13"/>
      <c r="AS61" s="14"/>
      <c r="AT61" s="158">
        <f t="shared" si="4"/>
        <v>3</v>
      </c>
      <c r="AU61" s="159">
        <v>0</v>
      </c>
      <c r="AV61" s="23"/>
      <c r="AW61" s="21"/>
      <c r="AX61" s="21"/>
    </row>
    <row r="62" spans="2:50" ht="13.5" thickBot="1">
      <c r="B62" s="135" t="s">
        <v>132</v>
      </c>
      <c r="C62" s="102" t="s">
        <v>76</v>
      </c>
      <c r="D62" s="11"/>
      <c r="E62" s="12"/>
      <c r="F62" s="13"/>
      <c r="G62" s="13"/>
      <c r="H62" s="13"/>
      <c r="I62" s="15"/>
      <c r="J62" s="20"/>
      <c r="K62" s="12"/>
      <c r="L62" s="13"/>
      <c r="M62" s="13"/>
      <c r="N62" s="13"/>
      <c r="O62" s="14"/>
      <c r="P62" s="20"/>
      <c r="Q62" s="12"/>
      <c r="R62" s="13"/>
      <c r="S62" s="13"/>
      <c r="T62" s="13"/>
      <c r="U62" s="15"/>
      <c r="V62" s="20"/>
      <c r="W62" s="12"/>
      <c r="X62" s="13"/>
      <c r="Y62" s="13"/>
      <c r="Z62" s="13"/>
      <c r="AA62" s="14"/>
      <c r="AB62" s="20"/>
      <c r="AC62" s="12"/>
      <c r="AD62" s="13"/>
      <c r="AE62" s="13"/>
      <c r="AF62" s="13"/>
      <c r="AG62" s="15"/>
      <c r="AH62" s="20">
        <v>3</v>
      </c>
      <c r="AI62" s="12"/>
      <c r="AJ62" s="13" t="s">
        <v>77</v>
      </c>
      <c r="AK62" s="13"/>
      <c r="AL62" s="13"/>
      <c r="AM62" s="14"/>
      <c r="AN62" s="20"/>
      <c r="AO62" s="12"/>
      <c r="AP62" s="13"/>
      <c r="AQ62" s="13"/>
      <c r="AR62" s="13"/>
      <c r="AS62" s="14"/>
      <c r="AT62" s="158">
        <f t="shared" si="4"/>
        <v>3</v>
      </c>
      <c r="AU62" s="159">
        <v>0</v>
      </c>
      <c r="AV62" s="23"/>
      <c r="AW62" s="21"/>
      <c r="AX62" s="21"/>
    </row>
    <row r="63" spans="2:50" ht="14.25" thickBot="1" thickTop="1">
      <c r="B63" s="141"/>
      <c r="C63" s="56" t="s">
        <v>24</v>
      </c>
      <c r="D63" s="145">
        <f>SUM(D9:D14,D16:D25,D27:D62)</f>
        <v>30</v>
      </c>
      <c r="E63" s="146">
        <f>SUM(E9:E62)+2</f>
        <v>17</v>
      </c>
      <c r="F63" s="146">
        <f aca="true" t="shared" si="6" ref="F63:AS63">SUM(F9:F62)</f>
        <v>10</v>
      </c>
      <c r="G63" s="146">
        <f t="shared" si="6"/>
        <v>4</v>
      </c>
      <c r="H63" s="146">
        <f t="shared" si="6"/>
        <v>0</v>
      </c>
      <c r="I63" s="147">
        <f t="shared" si="6"/>
        <v>0</v>
      </c>
      <c r="J63" s="146">
        <f t="shared" si="6"/>
        <v>30</v>
      </c>
      <c r="K63" s="146">
        <f t="shared" si="6"/>
        <v>11</v>
      </c>
      <c r="L63" s="146">
        <f t="shared" si="6"/>
        <v>5</v>
      </c>
      <c r="M63" s="146">
        <f t="shared" si="6"/>
        <v>9</v>
      </c>
      <c r="N63" s="146">
        <f t="shared" si="6"/>
        <v>1</v>
      </c>
      <c r="O63" s="147">
        <f t="shared" si="6"/>
        <v>0</v>
      </c>
      <c r="P63" s="146">
        <f>SUM(P9:P62)-P12-P34</f>
        <v>30</v>
      </c>
      <c r="Q63" s="146">
        <f>SUM(Q9:Q62)-Q34</f>
        <v>17</v>
      </c>
      <c r="R63" s="146">
        <f t="shared" si="6"/>
        <v>4</v>
      </c>
      <c r="S63" s="146">
        <f>SUM(S9:S62)-S34</f>
        <v>9</v>
      </c>
      <c r="T63" s="146">
        <f t="shared" si="6"/>
        <v>0</v>
      </c>
      <c r="U63" s="148">
        <f t="shared" si="6"/>
        <v>1</v>
      </c>
      <c r="V63" s="146">
        <f t="shared" si="6"/>
        <v>25</v>
      </c>
      <c r="W63" s="146">
        <f>SUM(W9:W62)+2</f>
        <v>11</v>
      </c>
      <c r="X63" s="146">
        <f t="shared" si="6"/>
        <v>4</v>
      </c>
      <c r="Y63" s="146">
        <f t="shared" si="6"/>
        <v>9</v>
      </c>
      <c r="Z63" s="146">
        <f t="shared" si="6"/>
        <v>0</v>
      </c>
      <c r="AA63" s="147">
        <f t="shared" si="6"/>
        <v>0</v>
      </c>
      <c r="AB63" s="146">
        <f t="shared" si="6"/>
        <v>22</v>
      </c>
      <c r="AC63" s="146">
        <f t="shared" si="6"/>
        <v>8</v>
      </c>
      <c r="AD63" s="146">
        <f t="shared" si="6"/>
        <v>3</v>
      </c>
      <c r="AE63" s="146">
        <f t="shared" si="6"/>
        <v>7</v>
      </c>
      <c r="AF63" s="146">
        <f t="shared" si="6"/>
        <v>1</v>
      </c>
      <c r="AG63" s="148">
        <f t="shared" si="6"/>
        <v>0</v>
      </c>
      <c r="AH63" s="146">
        <f>SUM(AH9:AH62)-AH57</f>
        <v>24</v>
      </c>
      <c r="AI63" s="146">
        <f>SUM(AI9:AI62)-AI57</f>
        <v>4</v>
      </c>
      <c r="AJ63" s="146">
        <f t="shared" si="6"/>
        <v>2</v>
      </c>
      <c r="AK63" s="146">
        <f>SUM(AK9:AK62)-AK57</f>
        <v>7</v>
      </c>
      <c r="AL63" s="146">
        <f t="shared" si="6"/>
        <v>3</v>
      </c>
      <c r="AM63" s="148">
        <f t="shared" si="6"/>
        <v>0</v>
      </c>
      <c r="AN63" s="146">
        <f>SUM(AN9:AN62)-AN14</f>
        <v>20</v>
      </c>
      <c r="AO63" s="146">
        <f t="shared" si="6"/>
        <v>4</v>
      </c>
      <c r="AP63" s="146">
        <f t="shared" si="6"/>
        <v>0</v>
      </c>
      <c r="AQ63" s="146">
        <f t="shared" si="6"/>
        <v>0</v>
      </c>
      <c r="AR63" s="146">
        <f t="shared" si="6"/>
        <v>3</v>
      </c>
      <c r="AS63" s="146">
        <f t="shared" si="6"/>
        <v>2</v>
      </c>
      <c r="AT63" s="153">
        <f>AT26+AT15+AT8</f>
        <v>181</v>
      </c>
      <c r="AU63" s="154">
        <f>AU26+AU15+AU8</f>
        <v>2220</v>
      </c>
      <c r="AV63" s="23"/>
      <c r="AW63" s="21"/>
      <c r="AX63" s="21"/>
    </row>
    <row r="64" spans="1:54" s="44" customFormat="1" ht="14.25" thickBot="1" thickTop="1">
      <c r="A64"/>
      <c r="B64" s="142" t="s">
        <v>8</v>
      </c>
      <c r="C64" s="83" t="s">
        <v>162</v>
      </c>
      <c r="D64" s="45"/>
      <c r="E64" s="291"/>
      <c r="F64" s="291"/>
      <c r="G64" s="291"/>
      <c r="H64" s="291"/>
      <c r="I64" s="292"/>
      <c r="J64" s="46"/>
      <c r="K64" s="291"/>
      <c r="L64" s="291"/>
      <c r="M64" s="291"/>
      <c r="N64" s="291"/>
      <c r="O64" s="291"/>
      <c r="P64" s="46"/>
      <c r="Q64" s="291"/>
      <c r="R64" s="291"/>
      <c r="S64" s="291"/>
      <c r="T64" s="291"/>
      <c r="U64" s="292"/>
      <c r="V64" s="60">
        <v>5</v>
      </c>
      <c r="W64" s="291">
        <v>4</v>
      </c>
      <c r="X64" s="291"/>
      <c r="Y64" s="291"/>
      <c r="Z64" s="291"/>
      <c r="AA64" s="291"/>
      <c r="AB64" s="46">
        <v>8</v>
      </c>
      <c r="AC64" s="291">
        <v>6</v>
      </c>
      <c r="AD64" s="291"/>
      <c r="AE64" s="291"/>
      <c r="AF64" s="291"/>
      <c r="AG64" s="292"/>
      <c r="AH64" s="62">
        <v>6</v>
      </c>
      <c r="AI64" s="304">
        <v>6</v>
      </c>
      <c r="AJ64" s="304"/>
      <c r="AK64" s="304"/>
      <c r="AL64" s="304"/>
      <c r="AM64" s="305"/>
      <c r="AN64" s="122">
        <v>10</v>
      </c>
      <c r="AO64" s="304">
        <v>6</v>
      </c>
      <c r="AP64" s="304"/>
      <c r="AQ64" s="304"/>
      <c r="AR64" s="304"/>
      <c r="AS64" s="304"/>
      <c r="AT64" s="86">
        <f>D64+J64+P64+V64+AB64+AH64+AN64</f>
        <v>29</v>
      </c>
      <c r="AU64" s="84">
        <f>SUM(E64:I64,K64:O64,Q64:U64,W64:AA64,AC64:AG64,AI64:AM64,AO64:AS64)*15</f>
        <v>330</v>
      </c>
      <c r="AW64" s="53"/>
      <c r="AX64" s="53"/>
      <c r="AY64" s="53"/>
      <c r="AZ64" s="53"/>
      <c r="BA64" s="53"/>
      <c r="BB64" s="53"/>
    </row>
    <row r="65" spans="2:54" ht="14.25" thickBot="1" thickTop="1">
      <c r="B65" s="123"/>
      <c r="C65" s="120"/>
      <c r="D65" s="17"/>
      <c r="E65" s="293"/>
      <c r="F65" s="293"/>
      <c r="G65" s="293"/>
      <c r="H65" s="293"/>
      <c r="I65" s="297"/>
      <c r="J65" s="48"/>
      <c r="K65" s="293"/>
      <c r="L65" s="293"/>
      <c r="M65" s="293"/>
      <c r="N65" s="293"/>
      <c r="O65" s="293"/>
      <c r="P65" s="48"/>
      <c r="Q65" s="293"/>
      <c r="R65" s="293"/>
      <c r="S65" s="293"/>
      <c r="T65" s="293"/>
      <c r="U65" s="297"/>
      <c r="V65" s="48"/>
      <c r="W65" s="293"/>
      <c r="X65" s="293"/>
      <c r="Y65" s="293"/>
      <c r="Z65" s="293"/>
      <c r="AA65" s="293"/>
      <c r="AB65" s="48"/>
      <c r="AC65" s="293"/>
      <c r="AD65" s="293"/>
      <c r="AE65" s="293"/>
      <c r="AF65" s="293"/>
      <c r="AG65" s="297"/>
      <c r="AH65" s="48"/>
      <c r="AI65" s="293"/>
      <c r="AJ65" s="293"/>
      <c r="AK65" s="293"/>
      <c r="AL65" s="293"/>
      <c r="AM65" s="293"/>
      <c r="AN65" s="55" t="s">
        <v>93</v>
      </c>
      <c r="AO65" s="306" t="s">
        <v>93</v>
      </c>
      <c r="AP65" s="306"/>
      <c r="AQ65" s="306"/>
      <c r="AR65" s="306"/>
      <c r="AS65" s="306"/>
      <c r="AT65" s="86" t="s">
        <v>93</v>
      </c>
      <c r="AU65" s="85" t="s">
        <v>93</v>
      </c>
      <c r="AV65" s="23"/>
      <c r="AW65" s="21"/>
      <c r="AX65" s="21"/>
      <c r="AY65" s="21"/>
      <c r="AZ65" s="21"/>
      <c r="BA65" s="21"/>
      <c r="BB65" s="21"/>
    </row>
    <row r="66" spans="2:54" ht="14.25" thickBot="1" thickTop="1">
      <c r="B66" s="124"/>
      <c r="C66" s="120" t="s">
        <v>21</v>
      </c>
      <c r="D66" s="47">
        <f>SUM(D63:D65)</f>
        <v>30</v>
      </c>
      <c r="E66" s="301">
        <f>SUM(E63:I63:E64:E65)</f>
        <v>31</v>
      </c>
      <c r="F66" s="301"/>
      <c r="G66" s="301"/>
      <c r="H66" s="301"/>
      <c r="I66" s="302"/>
      <c r="J66" s="47">
        <f>SUM(J63:J65)</f>
        <v>30</v>
      </c>
      <c r="K66" s="301">
        <f>SUM(K63:O63:K64:K65)</f>
        <v>26</v>
      </c>
      <c r="L66" s="301"/>
      <c r="M66" s="301"/>
      <c r="N66" s="301"/>
      <c r="O66" s="301"/>
      <c r="P66" s="47">
        <f>SUM(P63:P65)</f>
        <v>30</v>
      </c>
      <c r="Q66" s="301">
        <f>SUM(Q63:U63:Q64:Q65)</f>
        <v>31</v>
      </c>
      <c r="R66" s="301"/>
      <c r="S66" s="301"/>
      <c r="T66" s="301"/>
      <c r="U66" s="302"/>
      <c r="V66" s="47">
        <f>SUM(V63:V64)</f>
        <v>30</v>
      </c>
      <c r="W66" s="301">
        <f>SUM(W63:AA63:W64)</f>
        <v>28</v>
      </c>
      <c r="X66" s="301"/>
      <c r="Y66" s="301"/>
      <c r="Z66" s="301"/>
      <c r="AA66" s="301"/>
      <c r="AB66" s="47">
        <f>SUM(AB63:AB65)</f>
        <v>30</v>
      </c>
      <c r="AC66" s="301">
        <f>SUM(AC63:AG63:AC64:AG65)</f>
        <v>25</v>
      </c>
      <c r="AD66" s="301"/>
      <c r="AE66" s="301"/>
      <c r="AF66" s="301"/>
      <c r="AG66" s="302"/>
      <c r="AH66" s="47">
        <f>SUM(AH63:AH65)</f>
        <v>30</v>
      </c>
      <c r="AI66" s="301">
        <f>SUM(AI63:AM63,AI64:AI65)</f>
        <v>22</v>
      </c>
      <c r="AJ66" s="301"/>
      <c r="AK66" s="301"/>
      <c r="AL66" s="301"/>
      <c r="AM66" s="301"/>
      <c r="AN66" s="47">
        <f>SUM(AN63:AN65)</f>
        <v>30</v>
      </c>
      <c r="AO66" s="301">
        <f>SUM(AO63:AS63,AO64:AO65)</f>
        <v>15</v>
      </c>
      <c r="AP66" s="301"/>
      <c r="AQ66" s="301"/>
      <c r="AR66" s="301"/>
      <c r="AS66" s="301"/>
      <c r="AT66" s="40">
        <f>D66+J66+P66+V66+AB66+AH66+AN66</f>
        <v>210</v>
      </c>
      <c r="AU66" s="41">
        <f>SUM(AU63:AU65)</f>
        <v>2550</v>
      </c>
      <c r="AV66" s="23"/>
      <c r="AW66" s="21"/>
      <c r="AX66" s="21"/>
      <c r="AY66" s="21"/>
      <c r="AZ66" s="21"/>
      <c r="BA66" s="21"/>
      <c r="BB66" s="21"/>
    </row>
    <row r="67" spans="1:54" s="49" customFormat="1" ht="14.25" thickBot="1" thickTop="1">
      <c r="A67"/>
      <c r="B67" s="126"/>
      <c r="C67" s="127" t="s">
        <v>17</v>
      </c>
      <c r="D67" s="298">
        <v>2</v>
      </c>
      <c r="E67" s="299"/>
      <c r="F67" s="299"/>
      <c r="G67" s="299"/>
      <c r="H67" s="299"/>
      <c r="I67" s="300"/>
      <c r="J67" s="298">
        <v>2</v>
      </c>
      <c r="K67" s="299"/>
      <c r="L67" s="299"/>
      <c r="M67" s="299"/>
      <c r="N67" s="299"/>
      <c r="O67" s="300"/>
      <c r="P67" s="298">
        <v>2</v>
      </c>
      <c r="Q67" s="299"/>
      <c r="R67" s="299"/>
      <c r="S67" s="299"/>
      <c r="T67" s="299"/>
      <c r="U67" s="300"/>
      <c r="V67" s="298">
        <v>2</v>
      </c>
      <c r="W67" s="299"/>
      <c r="X67" s="299"/>
      <c r="Y67" s="299"/>
      <c r="Z67" s="299"/>
      <c r="AA67" s="300"/>
      <c r="AB67" s="298">
        <v>2</v>
      </c>
      <c r="AC67" s="299"/>
      <c r="AD67" s="299"/>
      <c r="AE67" s="299"/>
      <c r="AF67" s="299"/>
      <c r="AG67" s="300"/>
      <c r="AH67" s="298">
        <v>3</v>
      </c>
      <c r="AI67" s="299"/>
      <c r="AJ67" s="299"/>
      <c r="AK67" s="299"/>
      <c r="AL67" s="299"/>
      <c r="AM67" s="300"/>
      <c r="AN67" s="298">
        <v>0</v>
      </c>
      <c r="AO67" s="299"/>
      <c r="AP67" s="299"/>
      <c r="AQ67" s="299"/>
      <c r="AR67" s="299"/>
      <c r="AS67" s="300"/>
      <c r="AT67" s="315">
        <f>SUM(D67:AS67)</f>
        <v>13</v>
      </c>
      <c r="AU67" s="316"/>
      <c r="AW67" s="50"/>
      <c r="AX67" s="50"/>
      <c r="AY67" s="50"/>
      <c r="AZ67" s="50"/>
      <c r="BA67" s="50"/>
      <c r="BB67" s="50"/>
    </row>
    <row r="68" spans="1:54" s="42" customFormat="1" ht="13.5" thickBot="1">
      <c r="A68"/>
      <c r="B68" s="125"/>
      <c r="C68" s="2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W68" s="54"/>
      <c r="AX68" s="54"/>
      <c r="AY68" s="54"/>
      <c r="AZ68" s="54"/>
      <c r="BA68" s="54"/>
      <c r="BB68" s="54"/>
    </row>
    <row r="69" spans="1:49" s="42" customFormat="1" ht="13.5" thickBot="1">
      <c r="A69"/>
      <c r="B69" s="119"/>
      <c r="C69" s="24"/>
      <c r="D69" s="24"/>
      <c r="E69" s="70"/>
      <c r="F69" s="71"/>
      <c r="G69" s="71"/>
      <c r="H69" s="71"/>
      <c r="I69" s="72"/>
      <c r="J69" s="24" t="s">
        <v>79</v>
      </c>
      <c r="K69" s="24"/>
      <c r="L69" s="24"/>
      <c r="M69" s="24"/>
      <c r="N69" s="109"/>
      <c r="O69" s="287"/>
      <c r="P69" s="288"/>
      <c r="Q69" s="110"/>
      <c r="R69" s="111"/>
      <c r="S69" s="112" t="s">
        <v>78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R69" s="54"/>
      <c r="AS69" s="54"/>
      <c r="AT69" s="54"/>
      <c r="AU69" s="54"/>
      <c r="AV69" s="54"/>
      <c r="AW69" s="54"/>
    </row>
    <row r="70" ht="12.75">
      <c r="C70"/>
    </row>
    <row r="71" spans="2:4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>
      <c r="C89" s="24"/>
    </row>
    <row r="90" ht="12.75"/>
  </sheetData>
  <sheetProtection/>
  <mergeCells count="47">
    <mergeCell ref="D6:I6"/>
    <mergeCell ref="AT67:AU67"/>
    <mergeCell ref="AN67:AS67"/>
    <mergeCell ref="AH67:AM67"/>
    <mergeCell ref="AB67:AG67"/>
    <mergeCell ref="AO66:AS66"/>
    <mergeCell ref="V67:AA67"/>
    <mergeCell ref="AI66:AM66"/>
    <mergeCell ref="AC66:AG66"/>
    <mergeCell ref="W66:AA66"/>
    <mergeCell ref="AH6:AM6"/>
    <mergeCell ref="AO65:AS65"/>
    <mergeCell ref="AC65:AG65"/>
    <mergeCell ref="AI65:AM65"/>
    <mergeCell ref="B2:AU2"/>
    <mergeCell ref="E8:AS8"/>
    <mergeCell ref="E15:AS15"/>
    <mergeCell ref="AT5:AU5"/>
    <mergeCell ref="AT6:AU6"/>
    <mergeCell ref="D5:AS5"/>
    <mergeCell ref="P67:U67"/>
    <mergeCell ref="Q66:U66"/>
    <mergeCell ref="B4:AU4"/>
    <mergeCell ref="AN6:AS6"/>
    <mergeCell ref="P6:U6"/>
    <mergeCell ref="V6:AA6"/>
    <mergeCell ref="AC64:AG64"/>
    <mergeCell ref="AI64:AM64"/>
    <mergeCell ref="AO64:AS64"/>
    <mergeCell ref="J6:O6"/>
    <mergeCell ref="D67:I67"/>
    <mergeCell ref="J67:O67"/>
    <mergeCell ref="E66:I66"/>
    <mergeCell ref="E65:I65"/>
    <mergeCell ref="K64:O64"/>
    <mergeCell ref="K66:O66"/>
    <mergeCell ref="E64:I64"/>
    <mergeCell ref="B3:AU3"/>
    <mergeCell ref="O69:P69"/>
    <mergeCell ref="AW6:AX6"/>
    <mergeCell ref="Q64:U64"/>
    <mergeCell ref="K65:O65"/>
    <mergeCell ref="E26:AS26"/>
    <mergeCell ref="W64:AA64"/>
    <mergeCell ref="W65:AA65"/>
    <mergeCell ref="AB6:AG6"/>
    <mergeCell ref="Q65:U65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39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I41" sqref="I41"/>
    </sheetView>
  </sheetViews>
  <sheetFormatPr defaultColWidth="8.875" defaultRowHeight="12.75"/>
  <cols>
    <col min="1" max="1" width="7.125" style="63" customWidth="1"/>
    <col min="2" max="2" width="9.75390625" style="81" customWidth="1"/>
    <col min="3" max="3" width="47.75390625" style="24" bestFit="1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7" t="str">
        <f>Informatyka_inż!B2</f>
        <v> Kierunek Informatyka, studia stacjonarne I stopnia. Obowiązuje od roku akademickiego 2016/17 zatwierdzone uchwałą Rady Wydziału 26.04.2016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3"/>
      <c r="AW2" s="75"/>
    </row>
    <row r="3" spans="2:49" ht="12.75">
      <c r="B3" s="286" t="s">
        <v>187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3"/>
      <c r="AW3" s="75"/>
    </row>
    <row r="4" spans="2:72" ht="13.5" thickBot="1">
      <c r="B4" s="303" t="s">
        <v>102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3"/>
      <c r="B5" s="160"/>
      <c r="C5" s="27"/>
      <c r="D5" s="308" t="s">
        <v>14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09"/>
      <c r="AT5" s="308" t="s">
        <v>15</v>
      </c>
      <c r="AU5" s="309"/>
      <c r="AV5" s="23"/>
      <c r="AW5" s="317"/>
      <c r="AX5" s="318"/>
      <c r="AY5" s="317"/>
      <c r="AZ5" s="318"/>
    </row>
    <row r="6" spans="1:52" ht="12.75">
      <c r="A6" s="323"/>
      <c r="B6" s="161" t="s">
        <v>103</v>
      </c>
      <c r="C6" s="29" t="s">
        <v>18</v>
      </c>
      <c r="D6" s="320" t="s">
        <v>5</v>
      </c>
      <c r="E6" s="330"/>
      <c r="F6" s="330"/>
      <c r="G6" s="330"/>
      <c r="H6" s="330"/>
      <c r="I6" s="331"/>
      <c r="J6" s="320" t="s">
        <v>6</v>
      </c>
      <c r="K6" s="321"/>
      <c r="L6" s="321"/>
      <c r="M6" s="321"/>
      <c r="N6" s="321"/>
      <c r="O6" s="322"/>
      <c r="P6" s="320" t="s">
        <v>7</v>
      </c>
      <c r="Q6" s="321"/>
      <c r="R6" s="321"/>
      <c r="S6" s="321"/>
      <c r="T6" s="321"/>
      <c r="U6" s="322"/>
      <c r="V6" s="320" t="s">
        <v>8</v>
      </c>
      <c r="W6" s="321"/>
      <c r="X6" s="321"/>
      <c r="Y6" s="321"/>
      <c r="Z6" s="321"/>
      <c r="AA6" s="322"/>
      <c r="AB6" s="320" t="s">
        <v>9</v>
      </c>
      <c r="AC6" s="321"/>
      <c r="AD6" s="321"/>
      <c r="AE6" s="321"/>
      <c r="AF6" s="321"/>
      <c r="AG6" s="322"/>
      <c r="AH6" s="320" t="s">
        <v>10</v>
      </c>
      <c r="AI6" s="321"/>
      <c r="AJ6" s="321"/>
      <c r="AK6" s="321"/>
      <c r="AL6" s="321"/>
      <c r="AM6" s="322"/>
      <c r="AN6" s="320" t="s">
        <v>11</v>
      </c>
      <c r="AO6" s="321"/>
      <c r="AP6" s="321"/>
      <c r="AQ6" s="321"/>
      <c r="AR6" s="321"/>
      <c r="AS6" s="322"/>
      <c r="AT6" s="328" t="s">
        <v>16</v>
      </c>
      <c r="AU6" s="329"/>
      <c r="AV6" s="23"/>
      <c r="AW6" s="73"/>
      <c r="AX6" s="73"/>
      <c r="AY6" s="73"/>
      <c r="AZ6" s="73"/>
    </row>
    <row r="7" spans="1:91" s="21" customFormat="1" ht="13.5" thickBot="1">
      <c r="A7" s="323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40">
        <f>SUM(AT9:AT17)</f>
        <v>29</v>
      </c>
      <c r="AU8" s="41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50" s="21" customFormat="1" ht="12" customHeight="1" thickTop="1">
      <c r="A9" s="63"/>
      <c r="B9" s="247" t="s">
        <v>133</v>
      </c>
      <c r="C9" s="248" t="s">
        <v>71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5</v>
      </c>
      <c r="W9" s="2">
        <v>1</v>
      </c>
      <c r="X9" s="4"/>
      <c r="Y9" s="4">
        <v>2</v>
      </c>
      <c r="Z9" s="4">
        <v>1</v>
      </c>
      <c r="AA9" s="5"/>
      <c r="AB9" s="3"/>
      <c r="AC9" s="2"/>
      <c r="AD9" s="4"/>
      <c r="AE9" s="4"/>
      <c r="AF9" s="4"/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 aca="true" t="shared" si="0" ref="AT9:AT17">D9+J9+P9+V9+AB9+AH9+AN9</f>
        <v>5</v>
      </c>
      <c r="AU9" s="257">
        <f aca="true" t="shared" si="1" ref="AU9:AU17">SUM(E9:I9,K9:O9,Q9:U9,W9:AA9,AC9:AG9,AI9:AM9,AO9:AS9)*15</f>
        <v>60</v>
      </c>
      <c r="AV9" s="26"/>
      <c r="AW9"/>
      <c r="AX9"/>
    </row>
    <row r="10" spans="2:85" ht="12" customHeight="1">
      <c r="B10" s="249" t="s">
        <v>134</v>
      </c>
      <c r="C10" s="250" t="s">
        <v>73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/>
      <c r="W10" s="1"/>
      <c r="X10" s="8"/>
      <c r="Y10" s="8"/>
      <c r="Z10" s="8"/>
      <c r="AA10" s="9"/>
      <c r="AB10" s="7">
        <v>4</v>
      </c>
      <c r="AC10" s="1">
        <v>1</v>
      </c>
      <c r="AD10" s="8"/>
      <c r="AE10" s="8">
        <v>1</v>
      </c>
      <c r="AF10" s="8">
        <v>1</v>
      </c>
      <c r="AG10" s="10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t="shared" si="0"/>
        <v>4</v>
      </c>
      <c r="AU10" s="257">
        <f t="shared" si="1"/>
        <v>45</v>
      </c>
      <c r="AV10" s="23"/>
      <c r="AW10"/>
      <c r="AX10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85" ht="12" customHeight="1">
      <c r="B11" s="251" t="s">
        <v>135</v>
      </c>
      <c r="C11" s="252" t="s">
        <v>72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67">
        <v>1</v>
      </c>
      <c r="AD11" s="68"/>
      <c r="AE11" s="68">
        <v>2</v>
      </c>
      <c r="AF11" s="68"/>
      <c r="AG11" s="69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/>
      <c r="AX1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50" ht="12" customHeight="1">
      <c r="B12" s="249" t="s">
        <v>136</v>
      </c>
      <c r="C12" s="360" t="s">
        <v>194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1"/>
      <c r="AD12" s="8"/>
      <c r="AE12" s="8"/>
      <c r="AF12" s="8"/>
      <c r="AG12" s="10"/>
      <c r="AH12" s="7">
        <v>4</v>
      </c>
      <c r="AI12" s="1">
        <v>2</v>
      </c>
      <c r="AJ12" s="8"/>
      <c r="AK12" s="8"/>
      <c r="AL12" s="8">
        <v>2</v>
      </c>
      <c r="AM12" s="9"/>
      <c r="AN12" s="7"/>
      <c r="AO12" s="1"/>
      <c r="AP12" s="8"/>
      <c r="AQ12" s="8"/>
      <c r="AR12" s="8"/>
      <c r="AS12" s="9"/>
      <c r="AT12" s="256">
        <f t="shared" si="0"/>
        <v>4</v>
      </c>
      <c r="AU12" s="257">
        <f t="shared" si="1"/>
        <v>60</v>
      </c>
      <c r="AV12" s="23"/>
      <c r="AW12"/>
      <c r="AX12"/>
    </row>
    <row r="13" spans="2:50" ht="12" customHeight="1">
      <c r="B13" s="251" t="s">
        <v>137</v>
      </c>
      <c r="C13" s="253" t="s">
        <v>66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2</v>
      </c>
      <c r="AI13" s="1">
        <v>1</v>
      </c>
      <c r="AJ13" s="8"/>
      <c r="AK13" s="8">
        <v>1</v>
      </c>
      <c r="AL13" s="8"/>
      <c r="AM13" s="9"/>
      <c r="AN13" s="7"/>
      <c r="AO13" s="1"/>
      <c r="AP13" s="8"/>
      <c r="AQ13" s="8"/>
      <c r="AR13" s="8"/>
      <c r="AS13" s="9"/>
      <c r="AT13" s="256">
        <f t="shared" si="0"/>
        <v>2</v>
      </c>
      <c r="AU13" s="257">
        <f t="shared" si="1"/>
        <v>30</v>
      </c>
      <c r="AV13" s="23"/>
      <c r="AW13"/>
      <c r="AX13"/>
    </row>
    <row r="14" spans="2:49" ht="12" customHeight="1">
      <c r="B14" s="249" t="s">
        <v>138</v>
      </c>
      <c r="C14" s="254" t="s">
        <v>74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4</v>
      </c>
      <c r="AO14" s="1">
        <v>1</v>
      </c>
      <c r="AP14" s="8"/>
      <c r="AQ14" s="8">
        <v>1</v>
      </c>
      <c r="AR14" s="8"/>
      <c r="AS14" s="9"/>
      <c r="AT14" s="256">
        <f t="shared" si="0"/>
        <v>4</v>
      </c>
      <c r="AU14" s="257">
        <f t="shared" si="1"/>
        <v>30</v>
      </c>
      <c r="AV14" s="23"/>
      <c r="AW14" s="75"/>
    </row>
    <row r="15" spans="2:49" ht="12" customHeight="1" thickBot="1">
      <c r="B15" s="255" t="s">
        <v>139</v>
      </c>
      <c r="C15" s="254" t="s">
        <v>75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6</v>
      </c>
      <c r="AO15" s="1">
        <v>1</v>
      </c>
      <c r="AP15" s="8"/>
      <c r="AQ15" s="8">
        <v>2</v>
      </c>
      <c r="AR15" s="8">
        <v>1</v>
      </c>
      <c r="AS15" s="9"/>
      <c r="AT15" s="256">
        <f t="shared" si="0"/>
        <v>6</v>
      </c>
      <c r="AU15" s="257">
        <f t="shared" si="1"/>
        <v>60</v>
      </c>
      <c r="AV15" s="23"/>
      <c r="AW15" s="75"/>
    </row>
    <row r="16" spans="1:49" s="21" customFormat="1" ht="12" customHeight="1" hidden="1">
      <c r="A16" s="63"/>
      <c r="B16" s="260"/>
      <c r="C16" s="258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256">
        <f t="shared" si="0"/>
        <v>0</v>
      </c>
      <c r="AU16" s="257">
        <f t="shared" si="1"/>
        <v>0</v>
      </c>
      <c r="AV16" s="26"/>
      <c r="AW16" s="76"/>
    </row>
    <row r="17" spans="2:52" ht="12" customHeight="1" hidden="1" thickBot="1">
      <c r="B17" s="260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56">
        <f t="shared" si="0"/>
        <v>0</v>
      </c>
      <c r="AU17" s="257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79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1</v>
      </c>
      <c r="X18" s="43">
        <f t="shared" si="2"/>
        <v>0</v>
      </c>
      <c r="Y18" s="43">
        <f t="shared" si="2"/>
        <v>2</v>
      </c>
      <c r="Z18" s="43">
        <f t="shared" si="2"/>
        <v>1</v>
      </c>
      <c r="AA18" s="59">
        <f t="shared" si="2"/>
        <v>0</v>
      </c>
      <c r="AB18" s="43">
        <f t="shared" si="2"/>
        <v>8</v>
      </c>
      <c r="AC18" s="43">
        <f t="shared" si="2"/>
        <v>2</v>
      </c>
      <c r="AD18" s="43">
        <f t="shared" si="2"/>
        <v>0</v>
      </c>
      <c r="AE18" s="43">
        <f t="shared" si="2"/>
        <v>3</v>
      </c>
      <c r="AF18" s="43">
        <f t="shared" si="2"/>
        <v>1</v>
      </c>
      <c r="AG18" s="61">
        <f t="shared" si="2"/>
        <v>0</v>
      </c>
      <c r="AH18" s="43">
        <f t="shared" si="2"/>
        <v>6</v>
      </c>
      <c r="AI18" s="43">
        <f t="shared" si="2"/>
        <v>3</v>
      </c>
      <c r="AJ18" s="43">
        <f t="shared" si="2"/>
        <v>0</v>
      </c>
      <c r="AK18" s="43">
        <f t="shared" si="2"/>
        <v>1</v>
      </c>
      <c r="AL18" s="43">
        <f t="shared" si="2"/>
        <v>2</v>
      </c>
      <c r="AM18" s="61">
        <f t="shared" si="2"/>
        <v>0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3</v>
      </c>
      <c r="AR18" s="43">
        <f t="shared" si="2"/>
        <v>1</v>
      </c>
      <c r="AS18" s="43">
        <f t="shared" si="2"/>
        <v>0</v>
      </c>
      <c r="AT18" s="40">
        <f>AT8</f>
        <v>29</v>
      </c>
      <c r="AU18" s="41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6" t="s">
        <v>21</v>
      </c>
      <c r="C19" s="327"/>
      <c r="D19" s="47">
        <f>SUM(D18:D18)</f>
        <v>0</v>
      </c>
      <c r="E19" s="301">
        <f>SUM(E18:I18)</f>
        <v>0</v>
      </c>
      <c r="F19" s="301"/>
      <c r="G19" s="301"/>
      <c r="H19" s="301"/>
      <c r="I19" s="302"/>
      <c r="J19" s="47">
        <f>SUM(J18:J18)</f>
        <v>0</v>
      </c>
      <c r="K19" s="301">
        <f>SUM(K18:O18)</f>
        <v>0</v>
      </c>
      <c r="L19" s="301"/>
      <c r="M19" s="301"/>
      <c r="N19" s="301"/>
      <c r="O19" s="301"/>
      <c r="P19" s="47">
        <f>SUM(P18:P18)</f>
        <v>0</v>
      </c>
      <c r="Q19" s="301">
        <f>SUM(Q18:U18)</f>
        <v>0</v>
      </c>
      <c r="R19" s="301"/>
      <c r="S19" s="301"/>
      <c r="T19" s="301"/>
      <c r="U19" s="302"/>
      <c r="V19" s="47">
        <f>SUM(V18:V18)</f>
        <v>5</v>
      </c>
      <c r="W19" s="301">
        <f>SUM(W18:AA18)</f>
        <v>4</v>
      </c>
      <c r="X19" s="301"/>
      <c r="Y19" s="301"/>
      <c r="Z19" s="301"/>
      <c r="AA19" s="301"/>
      <c r="AB19" s="47">
        <f>SUM(AB18:AB18)</f>
        <v>8</v>
      </c>
      <c r="AC19" s="301">
        <f>SUM(AC18:AG18)</f>
        <v>6</v>
      </c>
      <c r="AD19" s="301"/>
      <c r="AE19" s="301"/>
      <c r="AF19" s="301"/>
      <c r="AG19" s="302"/>
      <c r="AH19" s="47">
        <f>SUM(AH18:AH18)</f>
        <v>6</v>
      </c>
      <c r="AI19" s="301">
        <f>SUM(AI18:AM18)</f>
        <v>6</v>
      </c>
      <c r="AJ19" s="301"/>
      <c r="AK19" s="301"/>
      <c r="AL19" s="301"/>
      <c r="AM19" s="301"/>
      <c r="AN19" s="47">
        <f>SUM(AN18:AN18)</f>
        <v>10</v>
      </c>
      <c r="AO19" s="301">
        <f>SUM(AO18:AS18)</f>
        <v>6</v>
      </c>
      <c r="AP19" s="301"/>
      <c r="AQ19" s="301"/>
      <c r="AR19" s="301"/>
      <c r="AS19" s="301"/>
      <c r="AT19" s="40">
        <f>D19+J19+P19+V19+AB19+AH19+AN19</f>
        <v>29</v>
      </c>
      <c r="AU19" s="41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4" t="s">
        <v>17</v>
      </c>
      <c r="C20" s="325"/>
      <c r="D20" s="298">
        <v>0</v>
      </c>
      <c r="E20" s="299"/>
      <c r="F20" s="299"/>
      <c r="G20" s="299"/>
      <c r="H20" s="299"/>
      <c r="I20" s="300"/>
      <c r="J20" s="298">
        <v>0</v>
      </c>
      <c r="K20" s="299"/>
      <c r="L20" s="299"/>
      <c r="M20" s="299"/>
      <c r="N20" s="299"/>
      <c r="O20" s="300"/>
      <c r="P20" s="298">
        <v>0</v>
      </c>
      <c r="Q20" s="299"/>
      <c r="R20" s="299"/>
      <c r="S20" s="299"/>
      <c r="T20" s="299"/>
      <c r="U20" s="300"/>
      <c r="V20" s="298">
        <v>0</v>
      </c>
      <c r="W20" s="299"/>
      <c r="X20" s="299"/>
      <c r="Y20" s="299"/>
      <c r="Z20" s="299"/>
      <c r="AA20" s="300"/>
      <c r="AB20" s="298">
        <v>1</v>
      </c>
      <c r="AC20" s="299"/>
      <c r="AD20" s="299"/>
      <c r="AE20" s="299"/>
      <c r="AF20" s="299"/>
      <c r="AG20" s="300"/>
      <c r="AH20" s="298">
        <v>0</v>
      </c>
      <c r="AI20" s="299"/>
      <c r="AJ20" s="299"/>
      <c r="AK20" s="299"/>
      <c r="AL20" s="299"/>
      <c r="AM20" s="300"/>
      <c r="AN20" s="298">
        <v>0</v>
      </c>
      <c r="AO20" s="299"/>
      <c r="AP20" s="299"/>
      <c r="AQ20" s="299"/>
      <c r="AR20" s="299"/>
      <c r="AS20" s="300"/>
      <c r="AT20" s="315">
        <f>SUM(D20:AS20)</f>
        <v>1</v>
      </c>
      <c r="AU20" s="316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8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16">
        <f>IF(SUM(D23:AU23)=0,0,-1)</f>
        <v>0</v>
      </c>
      <c r="C23" s="115" t="s">
        <v>80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0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0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0</v>
      </c>
      <c r="AW23" s="114"/>
    </row>
    <row r="24" spans="3:9" ht="12.75" hidden="1">
      <c r="C24" s="66" t="s">
        <v>57</v>
      </c>
      <c r="D24" s="24">
        <f>E18+K18+Q18+W18+AC18+AI18+AO18</f>
        <v>8</v>
      </c>
      <c r="F24" s="319">
        <f>D24</f>
        <v>8</v>
      </c>
      <c r="G24" s="319"/>
      <c r="H24" s="319"/>
      <c r="I24" s="319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19">
        <f>F24/F26</f>
        <v>0.5714285714285714</v>
      </c>
      <c r="L25" s="319"/>
    </row>
    <row r="26" spans="3:9" ht="12.75" hidden="1">
      <c r="C26" s="66" t="s">
        <v>59</v>
      </c>
      <c r="D26" s="24">
        <f>G18+M18+S18+Y18+AE18+AK18+AQ18</f>
        <v>9</v>
      </c>
      <c r="F26" s="319">
        <f>D25+D26+D27+D28</f>
        <v>14</v>
      </c>
      <c r="G26" s="319"/>
      <c r="H26" s="319"/>
      <c r="I26" s="319"/>
    </row>
    <row r="27" spans="3:4" ht="12.75" hidden="1">
      <c r="C27" s="66" t="s">
        <v>60</v>
      </c>
      <c r="D27" s="24">
        <f>H18+N18+T18+Z18+AF18+AL18+AR18</f>
        <v>5</v>
      </c>
    </row>
    <row r="28" spans="3:4" ht="12.75" hidden="1">
      <c r="C28" s="66" t="s">
        <v>61</v>
      </c>
      <c r="D28" s="24">
        <f>I18+O18+U18+AA18+AG18+AM18+AS18</f>
        <v>0</v>
      </c>
    </row>
    <row r="31" spans="2:9" ht="15">
      <c r="B31" s="93"/>
      <c r="C31" s="93"/>
      <c r="D31" s="94"/>
      <c r="E31" s="94"/>
      <c r="F31" s="94"/>
      <c r="G31" s="94"/>
      <c r="H31" s="94"/>
      <c r="I31" s="95"/>
    </row>
    <row r="32" spans="2:8" ht="12.75">
      <c r="B32" s="96"/>
      <c r="D32" s="97"/>
      <c r="E32" s="97"/>
      <c r="F32" s="97"/>
      <c r="G32" s="97"/>
      <c r="H32" s="96"/>
    </row>
    <row r="33" spans="2:8" ht="12.75">
      <c r="B33" s="96"/>
      <c r="D33" s="97"/>
      <c r="E33" s="97"/>
      <c r="F33" s="97"/>
      <c r="G33" s="97"/>
      <c r="H33" s="96"/>
    </row>
    <row r="34" spans="2:8" ht="12.75">
      <c r="B34" s="96"/>
      <c r="D34" s="97"/>
      <c r="E34" s="97"/>
      <c r="F34" s="97"/>
      <c r="G34" s="97"/>
      <c r="H34" s="96"/>
    </row>
    <row r="35" spans="2:8" ht="12.75">
      <c r="B35" s="96"/>
      <c r="D35" s="97"/>
      <c r="E35" s="97"/>
      <c r="F35" s="97"/>
      <c r="G35" s="97"/>
      <c r="H35" s="96"/>
    </row>
    <row r="36" spans="2:8" ht="12.75">
      <c r="B36" s="96"/>
      <c r="D36" s="97"/>
      <c r="E36" s="97"/>
      <c r="F36" s="97"/>
      <c r="G36" s="97"/>
      <c r="H36" s="96"/>
    </row>
    <row r="37" spans="2:8" ht="12.75">
      <c r="B37" s="96"/>
      <c r="D37" s="97"/>
      <c r="E37" s="97"/>
      <c r="F37" s="97"/>
      <c r="G37" s="97"/>
      <c r="H37" s="96"/>
    </row>
    <row r="38" spans="2:8" ht="12.75">
      <c r="B38" s="96"/>
      <c r="D38" s="97"/>
      <c r="E38" s="97"/>
      <c r="F38" s="97"/>
      <c r="G38" s="97"/>
      <c r="H38" s="96"/>
    </row>
    <row r="39" spans="2:8" ht="15.75">
      <c r="B39" s="93"/>
      <c r="D39" s="98"/>
      <c r="E39" s="98"/>
      <c r="F39" s="98"/>
      <c r="G39" s="98"/>
      <c r="H39" s="99"/>
    </row>
  </sheetData>
  <sheetProtection/>
  <mergeCells count="37">
    <mergeCell ref="Q19:U19"/>
    <mergeCell ref="AT20:AU20"/>
    <mergeCell ref="AN20:AS20"/>
    <mergeCell ref="AH20:AM20"/>
    <mergeCell ref="AB20:AG20"/>
    <mergeCell ref="AO19:AS19"/>
    <mergeCell ref="V20:AA20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28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B3" sqref="B3:AU3"/>
    </sheetView>
  </sheetViews>
  <sheetFormatPr defaultColWidth="8.875" defaultRowHeight="12.75"/>
  <cols>
    <col min="1" max="1" width="6.875" style="63" bestFit="1" customWidth="1"/>
    <col min="2" max="2" width="9.75390625" style="165" customWidth="1"/>
    <col min="3" max="3" width="47.75390625" style="24" bestFit="1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7" t="str">
        <f>Informatyka_inż!B2</f>
        <v> Kierunek Informatyka, studia stacjonarne I stopnia. Obowiązuje od roku akademickiego 2016/17 zatwierdzone uchwałą Rady Wydziału 26.04.2016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3"/>
      <c r="AW2" s="75"/>
    </row>
    <row r="3" spans="2:49" ht="12.75">
      <c r="B3" s="286" t="s">
        <v>188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3"/>
      <c r="AW3" s="75"/>
    </row>
    <row r="4" spans="2:72" ht="13.5" thickBot="1">
      <c r="B4" s="303" t="s">
        <v>102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3"/>
      <c r="B5" s="160"/>
      <c r="C5" s="27"/>
      <c r="D5" s="308" t="s">
        <v>14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09"/>
      <c r="AT5" s="308" t="s">
        <v>15</v>
      </c>
      <c r="AU5" s="309"/>
      <c r="AV5" s="23"/>
      <c r="AW5" s="317"/>
      <c r="AX5" s="318"/>
      <c r="AY5" s="317"/>
      <c r="AZ5" s="318"/>
    </row>
    <row r="6" spans="1:52" ht="12.75">
      <c r="A6" s="323"/>
      <c r="B6" s="161" t="s">
        <v>103</v>
      </c>
      <c r="C6" s="29" t="s">
        <v>18</v>
      </c>
      <c r="D6" s="320" t="s">
        <v>5</v>
      </c>
      <c r="E6" s="330"/>
      <c r="F6" s="330"/>
      <c r="G6" s="330"/>
      <c r="H6" s="330"/>
      <c r="I6" s="331"/>
      <c r="J6" s="320" t="s">
        <v>6</v>
      </c>
      <c r="K6" s="321"/>
      <c r="L6" s="321"/>
      <c r="M6" s="321"/>
      <c r="N6" s="321"/>
      <c r="O6" s="322"/>
      <c r="P6" s="320" t="s">
        <v>7</v>
      </c>
      <c r="Q6" s="321"/>
      <c r="R6" s="321"/>
      <c r="S6" s="321"/>
      <c r="T6" s="321"/>
      <c r="U6" s="322"/>
      <c r="V6" s="320" t="s">
        <v>8</v>
      </c>
      <c r="W6" s="321"/>
      <c r="X6" s="321"/>
      <c r="Y6" s="321"/>
      <c r="Z6" s="321"/>
      <c r="AA6" s="322"/>
      <c r="AB6" s="320" t="s">
        <v>9</v>
      </c>
      <c r="AC6" s="321"/>
      <c r="AD6" s="321"/>
      <c r="AE6" s="321"/>
      <c r="AF6" s="321"/>
      <c r="AG6" s="322"/>
      <c r="AH6" s="320" t="s">
        <v>10</v>
      </c>
      <c r="AI6" s="321"/>
      <c r="AJ6" s="321"/>
      <c r="AK6" s="321"/>
      <c r="AL6" s="321"/>
      <c r="AM6" s="322"/>
      <c r="AN6" s="320" t="s">
        <v>11</v>
      </c>
      <c r="AO6" s="321"/>
      <c r="AP6" s="321"/>
      <c r="AQ6" s="321"/>
      <c r="AR6" s="321"/>
      <c r="AS6" s="322"/>
      <c r="AT6" s="328" t="s">
        <v>16</v>
      </c>
      <c r="AU6" s="329"/>
      <c r="AV6" s="23"/>
      <c r="AW6" s="73"/>
      <c r="AX6" s="73"/>
      <c r="AY6" s="73"/>
      <c r="AZ6" s="73"/>
    </row>
    <row r="7" spans="1:91" s="21" customFormat="1" ht="13.5" thickBot="1">
      <c r="A7" s="323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40">
        <f>SUM(AT9:AT17)</f>
        <v>29</v>
      </c>
      <c r="AU8" s="41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140</v>
      </c>
      <c r="C9" s="248" t="s">
        <v>68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3</v>
      </c>
      <c r="W9" s="2">
        <v>1</v>
      </c>
      <c r="X9" s="4"/>
      <c r="Y9" s="4"/>
      <c r="Z9" s="4">
        <v>1</v>
      </c>
      <c r="AA9" s="5"/>
      <c r="AB9" s="3"/>
      <c r="AC9" s="89"/>
      <c r="AD9" s="90"/>
      <c r="AE9" s="90"/>
      <c r="AF9" s="90"/>
      <c r="AG9" s="91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>D9+J9+P9+V9+AB9+AH9+AN9</f>
        <v>3</v>
      </c>
      <c r="AU9" s="257">
        <f>SUM(E9:I9,K9:O9,Q9:U9,W9:AA9,AC9:AG9,AI9:AM9,AO9:AS9)*15</f>
        <v>30</v>
      </c>
      <c r="AV9" s="26"/>
      <c r="AW9" s="76"/>
    </row>
    <row r="10" spans="2:85" ht="12" customHeight="1">
      <c r="B10" s="249" t="s">
        <v>141</v>
      </c>
      <c r="C10" s="253" t="s">
        <v>81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>
        <v>2</v>
      </c>
      <c r="W10" s="1">
        <v>1</v>
      </c>
      <c r="X10" s="8"/>
      <c r="Y10" s="8">
        <v>1</v>
      </c>
      <c r="Z10" s="8"/>
      <c r="AA10" s="9"/>
      <c r="AB10" s="7"/>
      <c r="AC10" s="87"/>
      <c r="AD10" s="88"/>
      <c r="AE10" s="88"/>
      <c r="AF10" s="88"/>
      <c r="AG10" s="92"/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aca="true" t="shared" si="0" ref="AT10:AT17">D10+J10+P10+V10+AB10+AH10+AN10</f>
        <v>2</v>
      </c>
      <c r="AU10" s="257">
        <f aca="true" t="shared" si="1" ref="AU10:AU17">SUM(E10:I10,K10:O10,Q10:U10,W10:AA10,AC10:AG10,AI10:AM10,AO10:AS10)*15</f>
        <v>30</v>
      </c>
      <c r="AV10" s="23"/>
      <c r="AW10" s="76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85" ht="12" customHeight="1">
      <c r="B11" s="249" t="s">
        <v>142</v>
      </c>
      <c r="C11" s="248" t="s">
        <v>69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67">
        <v>1</v>
      </c>
      <c r="AD11" s="68"/>
      <c r="AE11" s="68">
        <v>2</v>
      </c>
      <c r="AF11" s="68"/>
      <c r="AG11" s="69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 s="76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49" ht="12" customHeight="1">
      <c r="B12" s="255" t="s">
        <v>143</v>
      </c>
      <c r="C12" s="253" t="s">
        <v>82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>
        <v>4</v>
      </c>
      <c r="AC12" s="87">
        <v>1</v>
      </c>
      <c r="AD12" s="88"/>
      <c r="AE12" s="88">
        <v>2</v>
      </c>
      <c r="AF12" s="88"/>
      <c r="AG12" s="92"/>
      <c r="AH12" s="7"/>
      <c r="AI12" s="1"/>
      <c r="AJ12" s="8"/>
      <c r="AK12" s="8"/>
      <c r="AL12" s="8"/>
      <c r="AM12" s="9"/>
      <c r="AN12" s="7"/>
      <c r="AO12" s="1"/>
      <c r="AP12" s="8"/>
      <c r="AQ12" s="8"/>
      <c r="AR12" s="8"/>
      <c r="AS12" s="9"/>
      <c r="AT12" s="256">
        <f t="shared" si="0"/>
        <v>4</v>
      </c>
      <c r="AU12" s="257">
        <f t="shared" si="1"/>
        <v>45</v>
      </c>
      <c r="AV12" s="23"/>
      <c r="AW12" s="75"/>
    </row>
    <row r="13" spans="2:49" ht="12" customHeight="1">
      <c r="B13" s="255" t="s">
        <v>144</v>
      </c>
      <c r="C13" s="253" t="s">
        <v>83</v>
      </c>
      <c r="D13" s="7"/>
      <c r="E13" s="12"/>
      <c r="F13" s="13"/>
      <c r="G13" s="13"/>
      <c r="H13" s="13"/>
      <c r="I13" s="15"/>
      <c r="J13" s="20"/>
      <c r="K13" s="12"/>
      <c r="L13" s="13"/>
      <c r="M13" s="13"/>
      <c r="N13" s="13"/>
      <c r="O13" s="14"/>
      <c r="P13" s="20"/>
      <c r="Q13" s="12"/>
      <c r="R13" s="13"/>
      <c r="S13" s="13"/>
      <c r="T13" s="13"/>
      <c r="U13" s="15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3</v>
      </c>
      <c r="AI13" s="1">
        <v>1</v>
      </c>
      <c r="AJ13" s="8"/>
      <c r="AK13" s="8">
        <v>1</v>
      </c>
      <c r="AL13" s="8">
        <v>1</v>
      </c>
      <c r="AM13" s="9"/>
      <c r="AN13" s="7"/>
      <c r="AO13" s="1"/>
      <c r="AP13" s="8"/>
      <c r="AQ13" s="8"/>
      <c r="AR13" s="8"/>
      <c r="AS13" s="9"/>
      <c r="AT13" s="256">
        <f t="shared" si="0"/>
        <v>3</v>
      </c>
      <c r="AU13" s="257">
        <f t="shared" si="1"/>
        <v>45</v>
      </c>
      <c r="AV13" s="23"/>
      <c r="AW13" s="75"/>
    </row>
    <row r="14" spans="2:49" ht="12" customHeight="1">
      <c r="B14" s="255" t="s">
        <v>145</v>
      </c>
      <c r="C14" s="254" t="s">
        <v>84</v>
      </c>
      <c r="D14" s="7"/>
      <c r="E14" s="1"/>
      <c r="F14" s="8"/>
      <c r="G14" s="8"/>
      <c r="H14" s="8"/>
      <c r="I14" s="10"/>
      <c r="J14" s="7"/>
      <c r="K14" s="1"/>
      <c r="L14" s="8"/>
      <c r="M14" s="8"/>
      <c r="N14" s="8"/>
      <c r="O14" s="9"/>
      <c r="P14" s="7"/>
      <c r="Q14" s="1"/>
      <c r="R14" s="8"/>
      <c r="S14" s="8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>
        <v>3</v>
      </c>
      <c r="AI14" s="1">
        <v>1</v>
      </c>
      <c r="AJ14" s="8"/>
      <c r="AK14" s="8">
        <v>2</v>
      </c>
      <c r="AL14" s="8"/>
      <c r="AM14" s="9"/>
      <c r="AN14" s="7"/>
      <c r="AO14" s="1"/>
      <c r="AP14" s="8"/>
      <c r="AQ14" s="8"/>
      <c r="AR14" s="8"/>
      <c r="AS14" s="9"/>
      <c r="AT14" s="256">
        <f t="shared" si="0"/>
        <v>3</v>
      </c>
      <c r="AU14" s="257">
        <f t="shared" si="1"/>
        <v>45</v>
      </c>
      <c r="AV14" s="23"/>
      <c r="AW14" s="75"/>
    </row>
    <row r="15" spans="2:49" ht="12" customHeight="1">
      <c r="B15" s="255" t="s">
        <v>146</v>
      </c>
      <c r="C15" s="254" t="s">
        <v>85</v>
      </c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5</v>
      </c>
      <c r="AO15" s="1">
        <v>1</v>
      </c>
      <c r="AP15" s="8"/>
      <c r="AQ15" s="8">
        <v>2</v>
      </c>
      <c r="AR15" s="8"/>
      <c r="AS15" s="9"/>
      <c r="AT15" s="256">
        <f t="shared" si="0"/>
        <v>5</v>
      </c>
      <c r="AU15" s="257">
        <f t="shared" si="1"/>
        <v>45</v>
      </c>
      <c r="AV15" s="23"/>
      <c r="AW15" s="75"/>
    </row>
    <row r="16" spans="1:49" s="21" customFormat="1" ht="12" customHeight="1" thickBot="1">
      <c r="A16" s="63"/>
      <c r="B16" s="255" t="s">
        <v>147</v>
      </c>
      <c r="C16" s="254" t="s">
        <v>70</v>
      </c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>
        <v>5</v>
      </c>
      <c r="AO16" s="1">
        <v>1</v>
      </c>
      <c r="AP16" s="8"/>
      <c r="AQ16" s="8">
        <v>2</v>
      </c>
      <c r="AR16" s="8"/>
      <c r="AS16" s="9"/>
      <c r="AT16" s="256">
        <f t="shared" si="0"/>
        <v>5</v>
      </c>
      <c r="AU16" s="257">
        <f t="shared" si="1"/>
        <v>45</v>
      </c>
      <c r="AV16" s="26"/>
      <c r="AW16" s="76"/>
    </row>
    <row r="17" spans="2:52" ht="13.5" hidden="1" thickBot="1">
      <c r="B17" s="260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256">
        <f t="shared" si="0"/>
        <v>0</v>
      </c>
      <c r="AU17" s="257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163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2</v>
      </c>
      <c r="X18" s="43">
        <f t="shared" si="2"/>
        <v>0</v>
      </c>
      <c r="Y18" s="43">
        <f t="shared" si="2"/>
        <v>1</v>
      </c>
      <c r="Z18" s="43">
        <f t="shared" si="2"/>
        <v>1</v>
      </c>
      <c r="AA18" s="59">
        <f t="shared" si="2"/>
        <v>0</v>
      </c>
      <c r="AB18" s="43">
        <f t="shared" si="2"/>
        <v>8</v>
      </c>
      <c r="AC18" s="43">
        <f t="shared" si="2"/>
        <v>2</v>
      </c>
      <c r="AD18" s="43">
        <f t="shared" si="2"/>
        <v>0</v>
      </c>
      <c r="AE18" s="43">
        <f t="shared" si="2"/>
        <v>4</v>
      </c>
      <c r="AF18" s="43">
        <f t="shared" si="2"/>
        <v>0</v>
      </c>
      <c r="AG18" s="61">
        <f t="shared" si="2"/>
        <v>0</v>
      </c>
      <c r="AH18" s="43">
        <f t="shared" si="2"/>
        <v>6</v>
      </c>
      <c r="AI18" s="43">
        <f t="shared" si="2"/>
        <v>2</v>
      </c>
      <c r="AJ18" s="43">
        <f t="shared" si="2"/>
        <v>0</v>
      </c>
      <c r="AK18" s="43">
        <f t="shared" si="2"/>
        <v>3</v>
      </c>
      <c r="AL18" s="43">
        <f t="shared" si="2"/>
        <v>1</v>
      </c>
      <c r="AM18" s="61">
        <f t="shared" si="2"/>
        <v>0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4</v>
      </c>
      <c r="AR18" s="43">
        <f t="shared" si="2"/>
        <v>0</v>
      </c>
      <c r="AS18" s="43">
        <f t="shared" si="2"/>
        <v>0</v>
      </c>
      <c r="AT18" s="40">
        <f>AT8</f>
        <v>29</v>
      </c>
      <c r="AU18" s="41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6" t="s">
        <v>21</v>
      </c>
      <c r="C19" s="327"/>
      <c r="D19" s="47">
        <f>SUM(D18:D18)</f>
        <v>0</v>
      </c>
      <c r="E19" s="301">
        <f>SUM(E18:I18)</f>
        <v>0</v>
      </c>
      <c r="F19" s="301"/>
      <c r="G19" s="301"/>
      <c r="H19" s="301"/>
      <c r="I19" s="302"/>
      <c r="J19" s="47">
        <f>SUM(J18:J18)</f>
        <v>0</v>
      </c>
      <c r="K19" s="301">
        <f>SUM(K18:O18)</f>
        <v>0</v>
      </c>
      <c r="L19" s="301"/>
      <c r="M19" s="301"/>
      <c r="N19" s="301"/>
      <c r="O19" s="301"/>
      <c r="P19" s="47">
        <f>SUM(P18:P18)</f>
        <v>0</v>
      </c>
      <c r="Q19" s="301">
        <f>SUM(Q18:U18)</f>
        <v>0</v>
      </c>
      <c r="R19" s="301"/>
      <c r="S19" s="301"/>
      <c r="T19" s="301"/>
      <c r="U19" s="302"/>
      <c r="V19" s="47">
        <f>SUM(V18:V18)</f>
        <v>5</v>
      </c>
      <c r="W19" s="301">
        <f>SUM(W18:AA18)</f>
        <v>4</v>
      </c>
      <c r="X19" s="301"/>
      <c r="Y19" s="301"/>
      <c r="Z19" s="301"/>
      <c r="AA19" s="301"/>
      <c r="AB19" s="47">
        <f>SUM(AB18:AB18)</f>
        <v>8</v>
      </c>
      <c r="AC19" s="301">
        <f>SUM(AC18:AG18)</f>
        <v>6</v>
      </c>
      <c r="AD19" s="301"/>
      <c r="AE19" s="301"/>
      <c r="AF19" s="301"/>
      <c r="AG19" s="302"/>
      <c r="AH19" s="47">
        <f>SUM(AH18:AH18)</f>
        <v>6</v>
      </c>
      <c r="AI19" s="301">
        <f>SUM(AI18:AM18)</f>
        <v>6</v>
      </c>
      <c r="AJ19" s="301"/>
      <c r="AK19" s="301"/>
      <c r="AL19" s="301"/>
      <c r="AM19" s="301"/>
      <c r="AN19" s="47">
        <f>SUM(AN18:AN18)</f>
        <v>10</v>
      </c>
      <c r="AO19" s="301">
        <f>SUM(AO18:AS18)</f>
        <v>6</v>
      </c>
      <c r="AP19" s="301"/>
      <c r="AQ19" s="301"/>
      <c r="AR19" s="301"/>
      <c r="AS19" s="301"/>
      <c r="AT19" s="40">
        <f>D19+J19+P19+V19+AB19+AH19+AN19</f>
        <v>29</v>
      </c>
      <c r="AU19" s="41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4" t="s">
        <v>17</v>
      </c>
      <c r="C20" s="325"/>
      <c r="D20" s="298">
        <v>0</v>
      </c>
      <c r="E20" s="299"/>
      <c r="F20" s="299"/>
      <c r="G20" s="299"/>
      <c r="H20" s="299"/>
      <c r="I20" s="300"/>
      <c r="J20" s="298">
        <v>0</v>
      </c>
      <c r="K20" s="299"/>
      <c r="L20" s="299"/>
      <c r="M20" s="299"/>
      <c r="N20" s="299"/>
      <c r="O20" s="300"/>
      <c r="P20" s="298">
        <v>0</v>
      </c>
      <c r="Q20" s="299"/>
      <c r="R20" s="299"/>
      <c r="S20" s="299"/>
      <c r="T20" s="299"/>
      <c r="U20" s="300"/>
      <c r="V20" s="298">
        <v>0</v>
      </c>
      <c r="W20" s="299"/>
      <c r="X20" s="299"/>
      <c r="Y20" s="299"/>
      <c r="Z20" s="299"/>
      <c r="AA20" s="300"/>
      <c r="AB20" s="298">
        <v>1</v>
      </c>
      <c r="AC20" s="299"/>
      <c r="AD20" s="299"/>
      <c r="AE20" s="299"/>
      <c r="AF20" s="299"/>
      <c r="AG20" s="300"/>
      <c r="AH20" s="298">
        <v>0</v>
      </c>
      <c r="AI20" s="299"/>
      <c r="AJ20" s="299"/>
      <c r="AK20" s="299"/>
      <c r="AL20" s="299"/>
      <c r="AM20" s="300"/>
      <c r="AN20" s="298">
        <v>0</v>
      </c>
      <c r="AO20" s="299"/>
      <c r="AP20" s="299"/>
      <c r="AQ20" s="299"/>
      <c r="AR20" s="299"/>
      <c r="AS20" s="300"/>
      <c r="AT20" s="315">
        <f>SUM(D20:AS20)</f>
        <v>1</v>
      </c>
      <c r="AU20" s="316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164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66">
        <f>IF(SUM(D23:AU23)=0,0,-1)</f>
        <v>0</v>
      </c>
      <c r="C23" s="115" t="s">
        <v>80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0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0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0</v>
      </c>
      <c r="AW23" s="114"/>
    </row>
    <row r="24" spans="3:9" ht="12.75" hidden="1">
      <c r="C24" s="66" t="s">
        <v>57</v>
      </c>
      <c r="D24" s="24">
        <f>E18+K18+Q18+W18+AC18+AI18+AO18</f>
        <v>8</v>
      </c>
      <c r="F24" s="319">
        <f>D24</f>
        <v>8</v>
      </c>
      <c r="G24" s="319"/>
      <c r="H24" s="319"/>
      <c r="I24" s="319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19">
        <f>F24/F26</f>
        <v>0.5714285714285714</v>
      </c>
      <c r="L25" s="319"/>
    </row>
    <row r="26" spans="3:9" ht="12.75" hidden="1">
      <c r="C26" s="66" t="s">
        <v>59</v>
      </c>
      <c r="D26" s="24">
        <f>G18+M18+S18+Y18+AE18+AK18+AQ18</f>
        <v>12</v>
      </c>
      <c r="F26" s="319">
        <f>D25+D26+D27+D28</f>
        <v>14</v>
      </c>
      <c r="G26" s="319"/>
      <c r="H26" s="319"/>
      <c r="I26" s="319"/>
    </row>
    <row r="27" spans="3:4" ht="12.75" hidden="1">
      <c r="C27" s="66" t="s">
        <v>60</v>
      </c>
      <c r="D27" s="24">
        <f>H18+N18+T18+Z18+AF18+AL18+AR18</f>
        <v>2</v>
      </c>
    </row>
    <row r="28" spans="3:4" ht="12.75" hidden="1">
      <c r="C28" s="66" t="s">
        <v>61</v>
      </c>
      <c r="D28" s="24">
        <f>I18+O18+U18+AA18+AG18+AM18+AS18</f>
        <v>0</v>
      </c>
    </row>
  </sheetData>
  <sheetProtection/>
  <mergeCells count="37"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Q19:U19"/>
    <mergeCell ref="AT20:AU20"/>
    <mergeCell ref="AN20:AS20"/>
    <mergeCell ref="AH20:AM20"/>
    <mergeCell ref="AB20:AG20"/>
    <mergeCell ref="AO19:AS19"/>
    <mergeCell ref="V20:AA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6" r:id="rId1"/>
  <headerFooter alignWithMargins="0">
    <oddHeader>&amp;L&amp;"Arial CE,Pogrubiony"&amp;11Politechnika Śląska&amp;R&amp;"Arial CE,Pogrubiony"&amp;11Wydział Elektryczny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35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AT44" sqref="AT44"/>
    </sheetView>
  </sheetViews>
  <sheetFormatPr defaultColWidth="8.875" defaultRowHeight="12.75"/>
  <cols>
    <col min="1" max="1" width="6.875" style="63" bestFit="1" customWidth="1"/>
    <col min="2" max="2" width="9.75390625" style="165" customWidth="1"/>
    <col min="3" max="3" width="56.25390625" style="24" customWidth="1"/>
    <col min="4" max="4" width="5.00390625" style="24" customWidth="1"/>
    <col min="5" max="9" width="3.875" style="24" customWidth="1"/>
    <col min="10" max="10" width="5.00390625" style="24" customWidth="1"/>
    <col min="11" max="15" width="3.875" style="24" customWidth="1"/>
    <col min="16" max="16" width="5.00390625" style="24" customWidth="1"/>
    <col min="17" max="21" width="3.875" style="24" customWidth="1"/>
    <col min="22" max="22" width="5.00390625" style="24" customWidth="1"/>
    <col min="23" max="27" width="3.875" style="24" customWidth="1"/>
    <col min="28" max="28" width="5.00390625" style="24" customWidth="1"/>
    <col min="29" max="29" width="4.25390625" style="24" customWidth="1"/>
    <col min="30" max="33" width="3.875" style="24" customWidth="1"/>
    <col min="34" max="34" width="5.00390625" style="24" customWidth="1"/>
    <col min="35" max="39" width="3.875" style="24" customWidth="1"/>
    <col min="40" max="40" width="5.00390625" style="24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7" t="str">
        <f>Informatyka_inż!B2</f>
        <v> Kierunek Informatyka, studia stacjonarne I stopnia. Obowiązuje od roku akademickiego 2016/17 zatwierdzone uchwałą Rady Wydziału 26.04.2016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3"/>
      <c r="AW2" s="75"/>
    </row>
    <row r="3" spans="2:49" ht="12.75">
      <c r="B3" s="286" t="s">
        <v>189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3"/>
      <c r="AW3" s="75"/>
    </row>
    <row r="4" spans="2:72" ht="13.5" thickBot="1">
      <c r="B4" s="303" t="s">
        <v>102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3"/>
      <c r="B5" s="160"/>
      <c r="C5" s="27"/>
      <c r="D5" s="308" t="s">
        <v>14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09"/>
      <c r="AT5" s="308" t="s">
        <v>15</v>
      </c>
      <c r="AU5" s="309"/>
      <c r="AV5" s="23"/>
      <c r="AW5" s="317"/>
      <c r="AX5" s="318"/>
      <c r="AY5" s="317"/>
      <c r="AZ5" s="318"/>
    </row>
    <row r="6" spans="1:52" ht="12.75">
      <c r="A6" s="323"/>
      <c r="B6" s="161" t="s">
        <v>103</v>
      </c>
      <c r="C6" s="29" t="s">
        <v>18</v>
      </c>
      <c r="D6" s="320" t="s">
        <v>5</v>
      </c>
      <c r="E6" s="330"/>
      <c r="F6" s="330"/>
      <c r="G6" s="330"/>
      <c r="H6" s="330"/>
      <c r="I6" s="331"/>
      <c r="J6" s="320" t="s">
        <v>6</v>
      </c>
      <c r="K6" s="321"/>
      <c r="L6" s="321"/>
      <c r="M6" s="321"/>
      <c r="N6" s="321"/>
      <c r="O6" s="322"/>
      <c r="P6" s="320" t="s">
        <v>7</v>
      </c>
      <c r="Q6" s="321"/>
      <c r="R6" s="321"/>
      <c r="S6" s="321"/>
      <c r="T6" s="321"/>
      <c r="U6" s="322"/>
      <c r="V6" s="320" t="s">
        <v>8</v>
      </c>
      <c r="W6" s="321"/>
      <c r="X6" s="321"/>
      <c r="Y6" s="321"/>
      <c r="Z6" s="321"/>
      <c r="AA6" s="322"/>
      <c r="AB6" s="320" t="s">
        <v>9</v>
      </c>
      <c r="AC6" s="321"/>
      <c r="AD6" s="321"/>
      <c r="AE6" s="321"/>
      <c r="AF6" s="321"/>
      <c r="AG6" s="322"/>
      <c r="AH6" s="320" t="s">
        <v>10</v>
      </c>
      <c r="AI6" s="321"/>
      <c r="AJ6" s="321"/>
      <c r="AK6" s="321"/>
      <c r="AL6" s="321"/>
      <c r="AM6" s="322"/>
      <c r="AN6" s="320" t="s">
        <v>11</v>
      </c>
      <c r="AO6" s="321"/>
      <c r="AP6" s="321"/>
      <c r="AQ6" s="321"/>
      <c r="AR6" s="321"/>
      <c r="AS6" s="322"/>
      <c r="AT6" s="328" t="s">
        <v>16</v>
      </c>
      <c r="AU6" s="329"/>
      <c r="AV6" s="23"/>
      <c r="AW6" s="73"/>
      <c r="AX6" s="73"/>
      <c r="AY6" s="73"/>
      <c r="AZ6" s="73"/>
    </row>
    <row r="7" spans="1:91" s="21" customFormat="1" ht="13.5" thickBot="1">
      <c r="A7" s="323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40">
        <f>SUM(AT9:AT17)</f>
        <v>29</v>
      </c>
      <c r="AU8" s="41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148</v>
      </c>
      <c r="C9" s="248" t="s">
        <v>86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3</v>
      </c>
      <c r="W9" s="2">
        <v>1</v>
      </c>
      <c r="X9" s="4"/>
      <c r="Y9" s="4">
        <v>2</v>
      </c>
      <c r="Z9" s="4"/>
      <c r="AA9" s="5"/>
      <c r="AB9" s="3"/>
      <c r="AC9" s="2"/>
      <c r="AD9" s="4"/>
      <c r="AE9" s="4"/>
      <c r="AF9" s="4"/>
      <c r="AG9" s="6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>D9+J9+P9+V9+AB9+AH9+AN9</f>
        <v>3</v>
      </c>
      <c r="AU9" s="257">
        <v>45</v>
      </c>
      <c r="AV9" s="26"/>
      <c r="AW9" s="76"/>
    </row>
    <row r="10" spans="2:85" ht="12" customHeight="1">
      <c r="B10" s="249" t="s">
        <v>149</v>
      </c>
      <c r="C10" s="253" t="s">
        <v>91</v>
      </c>
      <c r="D10" s="7"/>
      <c r="E10" s="1"/>
      <c r="F10" s="8"/>
      <c r="G10" s="8"/>
      <c r="H10" s="8"/>
      <c r="I10" s="10"/>
      <c r="J10" s="7"/>
      <c r="K10" s="1"/>
      <c r="L10" s="8"/>
      <c r="M10" s="8"/>
      <c r="N10" s="8"/>
      <c r="O10" s="9"/>
      <c r="P10" s="7"/>
      <c r="Q10" s="1"/>
      <c r="R10" s="8"/>
      <c r="S10" s="8"/>
      <c r="T10" s="8"/>
      <c r="U10" s="10"/>
      <c r="V10" s="7">
        <v>2</v>
      </c>
      <c r="W10" s="1">
        <v>2</v>
      </c>
      <c r="X10" s="8"/>
      <c r="Y10" s="8"/>
      <c r="Z10" s="8"/>
      <c r="AA10" s="9"/>
      <c r="AB10" s="7">
        <v>4</v>
      </c>
      <c r="AC10" s="67"/>
      <c r="AD10" s="68"/>
      <c r="AE10" s="68">
        <v>2</v>
      </c>
      <c r="AF10" s="68"/>
      <c r="AG10" s="69">
        <v>1</v>
      </c>
      <c r="AH10" s="7"/>
      <c r="AI10" s="1"/>
      <c r="AJ10" s="8"/>
      <c r="AK10" s="8"/>
      <c r="AL10" s="8"/>
      <c r="AM10" s="9"/>
      <c r="AN10" s="7"/>
      <c r="AO10" s="1"/>
      <c r="AP10" s="8"/>
      <c r="AQ10" s="8"/>
      <c r="AR10" s="8"/>
      <c r="AS10" s="9"/>
      <c r="AT10" s="256">
        <f aca="true" t="shared" si="0" ref="AT10:AT17">D10+J10+P10+V10+AB10+AH10+AN10</f>
        <v>6</v>
      </c>
      <c r="AU10" s="257">
        <f aca="true" t="shared" si="1" ref="AU10:AU17">SUM(E10:I10,K10:O10,Q10:U10,W10:AA10,AC10:AG10,AI10:AM10,AO10:AS10)*15</f>
        <v>75</v>
      </c>
      <c r="AV10" s="23"/>
      <c r="AW10" s="76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2:49" ht="12" customHeight="1">
      <c r="B11" s="249" t="s">
        <v>150</v>
      </c>
      <c r="C11" s="253" t="s">
        <v>87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4</v>
      </c>
      <c r="AC11" s="87">
        <v>1</v>
      </c>
      <c r="AD11" s="88"/>
      <c r="AE11" s="88">
        <v>2</v>
      </c>
      <c r="AF11" s="88"/>
      <c r="AG11" s="92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4</v>
      </c>
      <c r="AU11" s="257">
        <f t="shared" si="1"/>
        <v>45</v>
      </c>
      <c r="AV11" s="23"/>
      <c r="AW11" s="75"/>
    </row>
    <row r="12" spans="2:49" ht="12" customHeight="1">
      <c r="B12" s="249" t="s">
        <v>151</v>
      </c>
      <c r="C12" s="253" t="s">
        <v>88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87"/>
      <c r="AD12" s="88"/>
      <c r="AE12" s="88"/>
      <c r="AF12" s="88"/>
      <c r="AG12" s="92"/>
      <c r="AH12" s="7">
        <v>4</v>
      </c>
      <c r="AI12" s="1">
        <v>1</v>
      </c>
      <c r="AJ12" s="8"/>
      <c r="AK12" s="8"/>
      <c r="AL12" s="8"/>
      <c r="AM12" s="9">
        <v>1</v>
      </c>
      <c r="AN12" s="7"/>
      <c r="AO12" s="1"/>
      <c r="AP12" s="8"/>
      <c r="AQ12" s="8"/>
      <c r="AR12" s="8"/>
      <c r="AS12" s="9"/>
      <c r="AT12" s="256">
        <f>D12+J12+P12+V12+AB12+AH12+AN12</f>
        <v>4</v>
      </c>
      <c r="AU12" s="257">
        <f>SUM(E12:I12,K12:O12,Q12:U12,W12:AA12,AC12:AG12,AI12:AM12,AO12:AS12)*15</f>
        <v>30</v>
      </c>
      <c r="AV12" s="23"/>
      <c r="AW12" s="75"/>
    </row>
    <row r="13" spans="2:49" ht="12" customHeight="1">
      <c r="B13" s="249" t="s">
        <v>152</v>
      </c>
      <c r="C13" s="254" t="s">
        <v>90</v>
      </c>
      <c r="D13" s="7"/>
      <c r="E13" s="1"/>
      <c r="F13" s="8"/>
      <c r="G13" s="8"/>
      <c r="H13" s="8"/>
      <c r="I13" s="10"/>
      <c r="J13" s="7"/>
      <c r="K13" s="1"/>
      <c r="L13" s="8"/>
      <c r="M13" s="8"/>
      <c r="N13" s="8"/>
      <c r="O13" s="9"/>
      <c r="P13" s="7"/>
      <c r="Q13" s="1"/>
      <c r="R13" s="8"/>
      <c r="S13" s="8"/>
      <c r="T13" s="8"/>
      <c r="U13" s="10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2</v>
      </c>
      <c r="AI13" s="1">
        <v>2</v>
      </c>
      <c r="AJ13" s="8"/>
      <c r="AK13" s="8"/>
      <c r="AL13" s="8"/>
      <c r="AM13" s="9">
        <v>1</v>
      </c>
      <c r="AN13" s="7">
        <v>5</v>
      </c>
      <c r="AO13" s="1">
        <v>1</v>
      </c>
      <c r="AP13" s="8"/>
      <c r="AQ13" s="8">
        <v>2</v>
      </c>
      <c r="AR13" s="8"/>
      <c r="AS13" s="9"/>
      <c r="AT13" s="256">
        <f t="shared" si="0"/>
        <v>7</v>
      </c>
      <c r="AU13" s="257">
        <f t="shared" si="1"/>
        <v>90</v>
      </c>
      <c r="AV13" s="23"/>
      <c r="AW13" s="75"/>
    </row>
    <row r="14" spans="2:49" ht="12" customHeight="1" thickBot="1">
      <c r="B14" s="249" t="s">
        <v>153</v>
      </c>
      <c r="C14" s="254" t="s">
        <v>89</v>
      </c>
      <c r="D14" s="19"/>
      <c r="E14" s="2"/>
      <c r="F14" s="4"/>
      <c r="G14" s="4"/>
      <c r="H14" s="4"/>
      <c r="I14" s="6"/>
      <c r="J14" s="19"/>
      <c r="K14" s="2"/>
      <c r="L14" s="4"/>
      <c r="M14" s="4"/>
      <c r="N14" s="4"/>
      <c r="O14" s="5"/>
      <c r="P14" s="19"/>
      <c r="Q14" s="2"/>
      <c r="R14" s="4"/>
      <c r="S14" s="4"/>
      <c r="T14" s="8"/>
      <c r="U14" s="10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5</v>
      </c>
      <c r="AO14" s="1">
        <v>1</v>
      </c>
      <c r="AP14" s="8"/>
      <c r="AQ14" s="8">
        <v>2</v>
      </c>
      <c r="AR14" s="8"/>
      <c r="AS14" s="9"/>
      <c r="AT14" s="256">
        <f t="shared" si="0"/>
        <v>5</v>
      </c>
      <c r="AU14" s="257">
        <f t="shared" si="1"/>
        <v>45</v>
      </c>
      <c r="AV14" s="23"/>
      <c r="AW14" s="75"/>
    </row>
    <row r="15" spans="2:49" ht="12" customHeight="1" hidden="1">
      <c r="B15" s="261"/>
      <c r="C15" s="258"/>
      <c r="D15" s="19"/>
      <c r="E15" s="2"/>
      <c r="F15" s="4"/>
      <c r="G15" s="4"/>
      <c r="H15" s="4"/>
      <c r="I15" s="6"/>
      <c r="J15" s="19"/>
      <c r="K15" s="2"/>
      <c r="L15" s="4"/>
      <c r="M15" s="4"/>
      <c r="N15" s="4"/>
      <c r="O15" s="5"/>
      <c r="P15" s="19"/>
      <c r="Q15" s="2"/>
      <c r="R15" s="4"/>
      <c r="S15" s="4"/>
      <c r="T15" s="13"/>
      <c r="U15" s="15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/>
      <c r="AO15" s="1"/>
      <c r="AP15" s="8"/>
      <c r="AQ15" s="8"/>
      <c r="AR15" s="8"/>
      <c r="AS15" s="9"/>
      <c r="AT15" s="100">
        <f>D15+J15+P15+V15+AB15+AH15+AN15</f>
        <v>0</v>
      </c>
      <c r="AU15" s="101">
        <f>SUM(E15:I15,K15:O15,Q15:U15,W15:AA15,AC15:AG15,AI15:AM15,AO15:AS15)*15</f>
        <v>0</v>
      </c>
      <c r="AV15" s="23"/>
      <c r="AW15" s="75"/>
    </row>
    <row r="16" spans="1:49" s="21" customFormat="1" ht="12" customHeight="1" hidden="1">
      <c r="A16" s="63"/>
      <c r="B16" s="261"/>
      <c r="C16" s="258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13"/>
      <c r="U16" s="15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100">
        <f t="shared" si="0"/>
        <v>0</v>
      </c>
      <c r="AU16" s="101">
        <f t="shared" si="1"/>
        <v>0</v>
      </c>
      <c r="AV16" s="26"/>
      <c r="AW16" s="76"/>
    </row>
    <row r="17" spans="2:52" ht="13.5" hidden="1" thickBot="1">
      <c r="B17" s="268"/>
      <c r="C17" s="259"/>
      <c r="D17" s="11"/>
      <c r="E17" s="12"/>
      <c r="F17" s="13"/>
      <c r="G17" s="13"/>
      <c r="H17" s="13"/>
      <c r="I17" s="15"/>
      <c r="J17" s="20"/>
      <c r="K17" s="12"/>
      <c r="L17" s="13"/>
      <c r="M17" s="13"/>
      <c r="N17" s="13"/>
      <c r="O17" s="14"/>
      <c r="P17" s="20"/>
      <c r="Q17" s="12"/>
      <c r="R17" s="13"/>
      <c r="S17" s="13"/>
      <c r="T17" s="13"/>
      <c r="U17" s="15"/>
      <c r="V17" s="20"/>
      <c r="W17" s="12"/>
      <c r="X17" s="13"/>
      <c r="Y17" s="13"/>
      <c r="Z17" s="13"/>
      <c r="AA17" s="14"/>
      <c r="AB17" s="20"/>
      <c r="AC17" s="12"/>
      <c r="AD17" s="13"/>
      <c r="AE17" s="13"/>
      <c r="AF17" s="13"/>
      <c r="AG17" s="15"/>
      <c r="AH17" s="20"/>
      <c r="AI17" s="12"/>
      <c r="AJ17" s="13"/>
      <c r="AK17" s="13"/>
      <c r="AL17" s="13"/>
      <c r="AM17" s="14"/>
      <c r="AN17" s="20"/>
      <c r="AO17" s="12"/>
      <c r="AP17" s="13"/>
      <c r="AQ17" s="13"/>
      <c r="AR17" s="13"/>
      <c r="AS17" s="14"/>
      <c r="AT17" s="100">
        <f t="shared" si="0"/>
        <v>0</v>
      </c>
      <c r="AU17" s="101">
        <f t="shared" si="1"/>
        <v>0</v>
      </c>
      <c r="AV17" s="23"/>
      <c r="AW17" s="76"/>
      <c r="AX17" s="21"/>
      <c r="AY17" s="21"/>
      <c r="AZ17" s="21"/>
    </row>
    <row r="18" spans="1:56" s="44" customFormat="1" ht="14.25" thickBot="1" thickTop="1">
      <c r="A18" s="64"/>
      <c r="B18" s="163"/>
      <c r="C18" s="56" t="s">
        <v>24</v>
      </c>
      <c r="D18" s="57">
        <f aca="true" t="shared" si="2" ref="D18:AS18">SUM(D8:D17)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59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59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3">
        <f t="shared" si="2"/>
        <v>0</v>
      </c>
      <c r="T18" s="43">
        <f t="shared" si="2"/>
        <v>0</v>
      </c>
      <c r="U18" s="61">
        <f t="shared" si="2"/>
        <v>0</v>
      </c>
      <c r="V18" s="43">
        <f t="shared" si="2"/>
        <v>5</v>
      </c>
      <c r="W18" s="43">
        <f t="shared" si="2"/>
        <v>3</v>
      </c>
      <c r="X18" s="43">
        <f t="shared" si="2"/>
        <v>0</v>
      </c>
      <c r="Y18" s="43">
        <f t="shared" si="2"/>
        <v>2</v>
      </c>
      <c r="Z18" s="43">
        <f t="shared" si="2"/>
        <v>0</v>
      </c>
      <c r="AA18" s="59">
        <f t="shared" si="2"/>
        <v>0</v>
      </c>
      <c r="AB18" s="43">
        <f t="shared" si="2"/>
        <v>8</v>
      </c>
      <c r="AC18" s="43">
        <f t="shared" si="2"/>
        <v>1</v>
      </c>
      <c r="AD18" s="43">
        <f t="shared" si="2"/>
        <v>0</v>
      </c>
      <c r="AE18" s="43">
        <f t="shared" si="2"/>
        <v>4</v>
      </c>
      <c r="AF18" s="43">
        <f t="shared" si="2"/>
        <v>0</v>
      </c>
      <c r="AG18" s="61">
        <f t="shared" si="2"/>
        <v>1</v>
      </c>
      <c r="AH18" s="43">
        <f t="shared" si="2"/>
        <v>6</v>
      </c>
      <c r="AI18" s="43">
        <f t="shared" si="2"/>
        <v>3</v>
      </c>
      <c r="AJ18" s="43">
        <f t="shared" si="2"/>
        <v>0</v>
      </c>
      <c r="AK18" s="43">
        <f t="shared" si="2"/>
        <v>0</v>
      </c>
      <c r="AL18" s="43">
        <f t="shared" si="2"/>
        <v>0</v>
      </c>
      <c r="AM18" s="61">
        <f t="shared" si="2"/>
        <v>2</v>
      </c>
      <c r="AN18" s="43">
        <f t="shared" si="2"/>
        <v>10</v>
      </c>
      <c r="AO18" s="43">
        <f t="shared" si="2"/>
        <v>2</v>
      </c>
      <c r="AP18" s="43">
        <f t="shared" si="2"/>
        <v>0</v>
      </c>
      <c r="AQ18" s="43">
        <f t="shared" si="2"/>
        <v>4</v>
      </c>
      <c r="AR18" s="43">
        <f t="shared" si="2"/>
        <v>0</v>
      </c>
      <c r="AS18" s="43">
        <f t="shared" si="2"/>
        <v>0</v>
      </c>
      <c r="AT18" s="40">
        <f>AT8</f>
        <v>29</v>
      </c>
      <c r="AU18" s="41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4.25" thickBot="1" thickTop="1">
      <c r="A19" s="25"/>
      <c r="B19" s="326" t="s">
        <v>21</v>
      </c>
      <c r="C19" s="327"/>
      <c r="D19" s="47">
        <f>SUM(D18:D18)</f>
        <v>0</v>
      </c>
      <c r="E19" s="301">
        <f>SUM(E18:I18)</f>
        <v>0</v>
      </c>
      <c r="F19" s="301"/>
      <c r="G19" s="301"/>
      <c r="H19" s="301"/>
      <c r="I19" s="302"/>
      <c r="J19" s="47">
        <f>SUM(J18:J18)</f>
        <v>0</v>
      </c>
      <c r="K19" s="301">
        <f>SUM(K18:O18)</f>
        <v>0</v>
      </c>
      <c r="L19" s="301"/>
      <c r="M19" s="301"/>
      <c r="N19" s="301"/>
      <c r="O19" s="301"/>
      <c r="P19" s="47">
        <f>SUM(P18:P18)</f>
        <v>0</v>
      </c>
      <c r="Q19" s="301">
        <f>SUM(Q18:U18)</f>
        <v>0</v>
      </c>
      <c r="R19" s="301"/>
      <c r="S19" s="301"/>
      <c r="T19" s="301"/>
      <c r="U19" s="302"/>
      <c r="V19" s="47">
        <f>SUM(V18:V18)</f>
        <v>5</v>
      </c>
      <c r="W19" s="301">
        <f>SUM(W18:AA18)</f>
        <v>5</v>
      </c>
      <c r="X19" s="301"/>
      <c r="Y19" s="301"/>
      <c r="Z19" s="301"/>
      <c r="AA19" s="301"/>
      <c r="AB19" s="47">
        <f>SUM(AB18:AB18)</f>
        <v>8</v>
      </c>
      <c r="AC19" s="301">
        <f>SUM(AC18:AG18)</f>
        <v>6</v>
      </c>
      <c r="AD19" s="301"/>
      <c r="AE19" s="301"/>
      <c r="AF19" s="301"/>
      <c r="AG19" s="302"/>
      <c r="AH19" s="47">
        <f>SUM(AH18:AH18)</f>
        <v>6</v>
      </c>
      <c r="AI19" s="301">
        <f>SUM(AI18:AM18)</f>
        <v>5</v>
      </c>
      <c r="AJ19" s="301"/>
      <c r="AK19" s="301"/>
      <c r="AL19" s="301"/>
      <c r="AM19" s="301"/>
      <c r="AN19" s="47">
        <f>SUM(AN18:AN18)</f>
        <v>10</v>
      </c>
      <c r="AO19" s="301">
        <f>SUM(AO18:AS18)</f>
        <v>6</v>
      </c>
      <c r="AP19" s="301"/>
      <c r="AQ19" s="301"/>
      <c r="AR19" s="301"/>
      <c r="AS19" s="301"/>
      <c r="AT19" s="40">
        <f>D19+J19+P19+V19+AB19+AH19+AN19</f>
        <v>29</v>
      </c>
      <c r="AU19" s="41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4.25" thickBot="1" thickTop="1">
      <c r="A20" s="25"/>
      <c r="B20" s="324" t="s">
        <v>17</v>
      </c>
      <c r="C20" s="325"/>
      <c r="D20" s="298">
        <v>0</v>
      </c>
      <c r="E20" s="299"/>
      <c r="F20" s="299"/>
      <c r="G20" s="299"/>
      <c r="H20" s="299"/>
      <c r="I20" s="300"/>
      <c r="J20" s="298">
        <v>0</v>
      </c>
      <c r="K20" s="299"/>
      <c r="L20" s="299"/>
      <c r="M20" s="299"/>
      <c r="N20" s="299"/>
      <c r="O20" s="300"/>
      <c r="P20" s="298">
        <v>0</v>
      </c>
      <c r="Q20" s="299"/>
      <c r="R20" s="299"/>
      <c r="S20" s="299"/>
      <c r="T20" s="299"/>
      <c r="U20" s="300"/>
      <c r="V20" s="298">
        <v>0</v>
      </c>
      <c r="W20" s="299"/>
      <c r="X20" s="299"/>
      <c r="Y20" s="299"/>
      <c r="Z20" s="299"/>
      <c r="AA20" s="300"/>
      <c r="AB20" s="298">
        <v>1</v>
      </c>
      <c r="AC20" s="299"/>
      <c r="AD20" s="299"/>
      <c r="AE20" s="299"/>
      <c r="AF20" s="299"/>
      <c r="AG20" s="300"/>
      <c r="AH20" s="298">
        <v>0</v>
      </c>
      <c r="AI20" s="299"/>
      <c r="AJ20" s="299"/>
      <c r="AK20" s="299"/>
      <c r="AL20" s="299"/>
      <c r="AM20" s="300"/>
      <c r="AN20" s="298">
        <v>0</v>
      </c>
      <c r="AO20" s="299"/>
      <c r="AP20" s="299"/>
      <c r="AQ20" s="299"/>
      <c r="AR20" s="299"/>
      <c r="AS20" s="300"/>
      <c r="AT20" s="315">
        <f>SUM(D20:AS20)</f>
        <v>1</v>
      </c>
      <c r="AU20" s="316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3.5" thickBot="1">
      <c r="A21" s="25"/>
      <c r="B21" s="164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W21" s="78"/>
      <c r="AX21" s="54"/>
      <c r="AY21" s="54"/>
      <c r="AZ21" s="54"/>
      <c r="BA21" s="54"/>
      <c r="BB21" s="54"/>
      <c r="BC21" s="54"/>
      <c r="BD21" s="54"/>
    </row>
    <row r="22" spans="19:24" ht="13.5" thickBot="1">
      <c r="S22" s="70"/>
      <c r="T22" s="71"/>
      <c r="U22" s="71"/>
      <c r="V22" s="71"/>
      <c r="W22" s="72"/>
      <c r="X22" s="24" t="s">
        <v>65</v>
      </c>
    </row>
    <row r="23" spans="1:49" s="81" customFormat="1" ht="15.75" hidden="1">
      <c r="A23" s="113"/>
      <c r="B23" s="166">
        <f>IF(SUM(D23:AU23)=0,0,-1)</f>
        <v>-1</v>
      </c>
      <c r="C23" s="115" t="s">
        <v>80</v>
      </c>
      <c r="D23" s="81">
        <f>IF(D19=Informatyka_inż!D64,0,-1)</f>
        <v>0</v>
      </c>
      <c r="E23" s="81">
        <f>IF(E19=Informatyka_inż!E64,0,-1)</f>
        <v>0</v>
      </c>
      <c r="F23" s="81">
        <f>IF(F19=Informatyka_inż!F64,0,-1)</f>
        <v>0</v>
      </c>
      <c r="G23" s="81">
        <f>IF(G19=Informatyka_inż!G64,0,-1)</f>
        <v>0</v>
      </c>
      <c r="H23" s="81">
        <f>IF(H19=Informatyka_inż!H64,0,-1)</f>
        <v>0</v>
      </c>
      <c r="I23" s="81">
        <f>IF(I19=Informatyka_inż!I64,0,-1)</f>
        <v>0</v>
      </c>
      <c r="J23" s="81">
        <f>IF(J19=Informatyka_inż!J64,0,-1)</f>
        <v>0</v>
      </c>
      <c r="K23" s="81">
        <f>IF(K19=Informatyka_inż!K64,0,-1)</f>
        <v>0</v>
      </c>
      <c r="L23" s="81">
        <f>IF(L19=Informatyka_inż!L64,0,-1)</f>
        <v>0</v>
      </c>
      <c r="M23" s="81">
        <f>IF(M19=Informatyka_inż!M64,0,-1)</f>
        <v>0</v>
      </c>
      <c r="N23" s="81">
        <f>IF(N19=Informatyka_inż!N64,0,-1)</f>
        <v>0</v>
      </c>
      <c r="O23" s="81">
        <f>IF(O19=Informatyka_inż!O64,0,-1)</f>
        <v>0</v>
      </c>
      <c r="P23" s="81">
        <f>IF(P19=Informatyka_inż!P64,0,-1)</f>
        <v>0</v>
      </c>
      <c r="Q23" s="81">
        <f>IF(Q19=Informatyka_inż!Q64,0,-1)</f>
        <v>0</v>
      </c>
      <c r="R23" s="81">
        <f>IF(R19=Informatyka_inż!R64,0,-1)</f>
        <v>0</v>
      </c>
      <c r="S23" s="81">
        <f>IF(S19=Informatyka_inż!S64,0,-1)</f>
        <v>0</v>
      </c>
      <c r="T23" s="81">
        <f>IF(T19=Informatyka_inż!T64,0,-1)</f>
        <v>0</v>
      </c>
      <c r="U23" s="81">
        <f>IF(U19=Informatyka_inż!U64,0,-1)</f>
        <v>0</v>
      </c>
      <c r="V23" s="81">
        <f>IF(V19=Informatyka_inż!V64,0,-1)</f>
        <v>0</v>
      </c>
      <c r="W23" s="81">
        <f>IF(W19=Informatyka_inż!W64,0,-1)</f>
        <v>-1</v>
      </c>
      <c r="X23" s="81">
        <f>IF(X19=Informatyka_inż!X64,0,-1)</f>
        <v>0</v>
      </c>
      <c r="Y23" s="81">
        <f>IF(Y19=Informatyka_inż!Y64,0,-1)</f>
        <v>0</v>
      </c>
      <c r="Z23" s="81">
        <f>IF(Z19=Informatyka_inż!Z64,0,-1)</f>
        <v>0</v>
      </c>
      <c r="AA23" s="81">
        <f>IF(AA19=Informatyka_inż!AA64,0,-1)</f>
        <v>0</v>
      </c>
      <c r="AB23" s="81">
        <f>IF(AB19=Informatyka_inż!AB64,0,-1)</f>
        <v>0</v>
      </c>
      <c r="AC23" s="81">
        <f>IF(AC19=Informatyka_inż!AC64,0,-1)</f>
        <v>0</v>
      </c>
      <c r="AD23" s="81">
        <f>IF(AD19=Informatyka_inż!AD64,0,-1)</f>
        <v>0</v>
      </c>
      <c r="AE23" s="81">
        <f>IF(AE19=Informatyka_inż!AE64,0,-1)</f>
        <v>0</v>
      </c>
      <c r="AF23" s="81">
        <f>IF(AF19=Informatyka_inż!AF64,0,-1)</f>
        <v>0</v>
      </c>
      <c r="AG23" s="81">
        <f>IF(AG19=Informatyka_inż!AG64,0,-1)</f>
        <v>0</v>
      </c>
      <c r="AH23" s="81">
        <f>IF(AH19=Informatyka_inż!AH64,0,-1)</f>
        <v>0</v>
      </c>
      <c r="AI23" s="81">
        <f>IF(AI19=Informatyka_inż!AI64,0,-1)</f>
        <v>-1</v>
      </c>
      <c r="AJ23" s="81">
        <f>IF(AJ19=Informatyka_inż!AJ64,0,-1)</f>
        <v>0</v>
      </c>
      <c r="AK23" s="81">
        <f>IF(AK19=Informatyka_inż!AK64,0,-1)</f>
        <v>0</v>
      </c>
      <c r="AL23" s="81">
        <f>IF(AL19=Informatyka_inż!AL64,0,-1)</f>
        <v>0</v>
      </c>
      <c r="AM23" s="81">
        <f>IF(AM19=Informatyka_inż!AM64,0,-1)</f>
        <v>0</v>
      </c>
      <c r="AN23" s="81">
        <f>IF(AN19=Informatyka_inż!AN64,0,-1)</f>
        <v>0</v>
      </c>
      <c r="AO23" s="81">
        <f>IF(AO19=Informatyka_inż!AO64,0,-1)</f>
        <v>0</v>
      </c>
      <c r="AP23" s="81">
        <f>IF(AP19=Informatyka_inż!AP64,0,-1)</f>
        <v>0</v>
      </c>
      <c r="AQ23" s="81">
        <f>IF(AQ19=Informatyka_inż!AQ64,0,-1)</f>
        <v>0</v>
      </c>
      <c r="AR23" s="81">
        <f>IF(AR19=Informatyka_inż!AR64,0,-1)</f>
        <v>0</v>
      </c>
      <c r="AS23" s="81">
        <f>IF(AS19=Informatyka_inż!AS64,0,-1)</f>
        <v>0</v>
      </c>
      <c r="AT23" s="81">
        <f>IF(AT19=Informatyka_inż!AT64,0,-1)</f>
        <v>0</v>
      </c>
      <c r="AU23" s="81">
        <f>IF(AU19=Informatyka_inż!AU64,0,-1)</f>
        <v>0</v>
      </c>
      <c r="AW23" s="114"/>
    </row>
    <row r="24" spans="3:9" ht="12.75" hidden="1">
      <c r="C24" s="66" t="s">
        <v>57</v>
      </c>
      <c r="D24" s="24">
        <f>E18+K18+Q18+W18+AC18+AI18+AO18</f>
        <v>9</v>
      </c>
      <c r="F24" s="319">
        <f>D24</f>
        <v>9</v>
      </c>
      <c r="G24" s="319"/>
      <c r="H24" s="319"/>
      <c r="I24" s="319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19">
        <f>F24/F26</f>
        <v>0.6923076923076923</v>
      </c>
      <c r="L25" s="319"/>
    </row>
    <row r="26" spans="3:9" ht="12.75" hidden="1">
      <c r="C26" s="66" t="s">
        <v>59</v>
      </c>
      <c r="D26" s="24">
        <f>G18+M18+S18+Y18+AE18+AK18+AQ18</f>
        <v>10</v>
      </c>
      <c r="F26" s="319">
        <f>D25+D26+D27+D28</f>
        <v>13</v>
      </c>
      <c r="G26" s="319"/>
      <c r="H26" s="319"/>
      <c r="I26" s="319"/>
    </row>
    <row r="27" spans="3:4" ht="12.75" hidden="1">
      <c r="C27" s="66" t="s">
        <v>60</v>
      </c>
      <c r="D27" s="24">
        <f>H18+N18+T18+Z18+AF18+AL18+AR18</f>
        <v>0</v>
      </c>
    </row>
    <row r="28" spans="3:4" ht="12.75" hidden="1">
      <c r="C28" s="66" t="s">
        <v>61</v>
      </c>
      <c r="D28" s="24">
        <f>I18+O18+U18+AA18+AG18+AM18+AS18</f>
        <v>3</v>
      </c>
    </row>
    <row r="32" ht="15">
      <c r="B32" s="167"/>
    </row>
    <row r="33" ht="15">
      <c r="B33" s="167"/>
    </row>
    <row r="34" ht="15">
      <c r="B34" s="167"/>
    </row>
    <row r="35" ht="15">
      <c r="B35" s="167"/>
    </row>
  </sheetData>
  <sheetProtection/>
  <mergeCells count="37">
    <mergeCell ref="Q19:U19"/>
    <mergeCell ref="AT20:AU20"/>
    <mergeCell ref="AN20:AS20"/>
    <mergeCell ref="AH20:AM20"/>
    <mergeCell ref="AB20:AG20"/>
    <mergeCell ref="AO19:AS19"/>
    <mergeCell ref="V20:AA20"/>
    <mergeCell ref="B2:AU2"/>
    <mergeCell ref="AT5:AU5"/>
    <mergeCell ref="AT6:AU6"/>
    <mergeCell ref="D5:AS5"/>
    <mergeCell ref="D6:I6"/>
    <mergeCell ref="B3:AU3"/>
    <mergeCell ref="AN6:AS6"/>
    <mergeCell ref="AB6:AG6"/>
    <mergeCell ref="AH6:AM6"/>
    <mergeCell ref="B4:AU4"/>
    <mergeCell ref="A5:A7"/>
    <mergeCell ref="B20:C20"/>
    <mergeCell ref="D20:I20"/>
    <mergeCell ref="J20:O20"/>
    <mergeCell ref="E8:AS8"/>
    <mergeCell ref="E19:I19"/>
    <mergeCell ref="B19:C19"/>
    <mergeCell ref="K19:O19"/>
    <mergeCell ref="AI19:AM19"/>
    <mergeCell ref="AC19:AG19"/>
    <mergeCell ref="AW5:AX5"/>
    <mergeCell ref="AY5:AZ5"/>
    <mergeCell ref="F26:I26"/>
    <mergeCell ref="F24:I24"/>
    <mergeCell ref="K25:L25"/>
    <mergeCell ref="J6:O6"/>
    <mergeCell ref="P6:U6"/>
    <mergeCell ref="V6:AA6"/>
    <mergeCell ref="W19:AA19"/>
    <mergeCell ref="P20:U20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4" r:id="rId1"/>
  <headerFooter alignWithMargins="0">
    <oddHeader>&amp;L&amp;"Arial CE,Pogrubiony"&amp;11Politechnika Śląska&amp;R&amp;"Arial CE,Pogrubiony"&amp;11Wydział Elektryczny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29"/>
  <sheetViews>
    <sheetView zoomScale="75" zoomScaleNormal="75" zoomScalePageLayoutView="0" workbookViewId="0" topLeftCell="A1">
      <pane xSplit="3" ySplit="7" topLeftCell="D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B3" sqref="B3:AU3"/>
    </sheetView>
  </sheetViews>
  <sheetFormatPr defaultColWidth="8.875" defaultRowHeight="12.75"/>
  <cols>
    <col min="1" max="1" width="6.875" style="63" customWidth="1"/>
    <col min="2" max="2" width="9.75390625" style="165" customWidth="1"/>
    <col min="3" max="3" width="63.75390625" style="24" customWidth="1"/>
    <col min="4" max="4" width="5.25390625" style="24" customWidth="1"/>
    <col min="5" max="9" width="3.875" style="24" customWidth="1"/>
    <col min="10" max="10" width="4.875" style="24" bestFit="1" customWidth="1"/>
    <col min="11" max="15" width="3.875" style="24" customWidth="1"/>
    <col min="16" max="16" width="4.875" style="24" bestFit="1" customWidth="1"/>
    <col min="17" max="21" width="3.875" style="24" customWidth="1"/>
    <col min="22" max="22" width="4.875" style="24" bestFit="1" customWidth="1"/>
    <col min="23" max="27" width="3.875" style="24" customWidth="1"/>
    <col min="28" max="28" width="4.875" style="24" bestFit="1" customWidth="1"/>
    <col min="29" max="29" width="4.25390625" style="24" customWidth="1"/>
    <col min="30" max="33" width="3.875" style="24" customWidth="1"/>
    <col min="34" max="34" width="4.875" style="24" bestFit="1" customWidth="1"/>
    <col min="35" max="39" width="3.875" style="24" customWidth="1"/>
    <col min="40" max="40" width="4.875" style="24" bestFit="1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2" spans="2:49" ht="15">
      <c r="B2" s="307" t="str">
        <f>Informatyka_inż!B2</f>
        <v> Kierunek Informatyka, studia stacjonarne I stopnia. Obowiązuje od roku akademickiego 2016/17 zatwierdzone uchwałą Rady Wydziału 26.04.2016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3"/>
      <c r="AW2" s="75"/>
    </row>
    <row r="3" spans="2:49" ht="12.75">
      <c r="B3" s="286" t="s">
        <v>190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3"/>
      <c r="AW3" s="75"/>
    </row>
    <row r="4" spans="2:72" ht="13.5" thickBot="1">
      <c r="B4" s="303" t="s">
        <v>102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3.5" thickBot="1">
      <c r="A5" s="323"/>
      <c r="B5" s="160"/>
      <c r="C5" s="27"/>
      <c r="D5" s="308" t="s">
        <v>14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09"/>
      <c r="AT5" s="308" t="s">
        <v>15</v>
      </c>
      <c r="AU5" s="309"/>
      <c r="AV5" s="23"/>
      <c r="AW5" s="317"/>
      <c r="AX5" s="318"/>
      <c r="AY5" s="317"/>
      <c r="AZ5" s="318"/>
    </row>
    <row r="6" spans="1:52" ht="12.75">
      <c r="A6" s="323"/>
      <c r="B6" s="161" t="s">
        <v>103</v>
      </c>
      <c r="C6" s="29" t="s">
        <v>18</v>
      </c>
      <c r="D6" s="320" t="s">
        <v>5</v>
      </c>
      <c r="E6" s="330"/>
      <c r="F6" s="330"/>
      <c r="G6" s="330"/>
      <c r="H6" s="330"/>
      <c r="I6" s="331"/>
      <c r="J6" s="320" t="s">
        <v>6</v>
      </c>
      <c r="K6" s="321"/>
      <c r="L6" s="321"/>
      <c r="M6" s="321"/>
      <c r="N6" s="321"/>
      <c r="O6" s="322"/>
      <c r="P6" s="320" t="s">
        <v>7</v>
      </c>
      <c r="Q6" s="321"/>
      <c r="R6" s="321"/>
      <c r="S6" s="321"/>
      <c r="T6" s="321"/>
      <c r="U6" s="322"/>
      <c r="V6" s="320" t="s">
        <v>8</v>
      </c>
      <c r="W6" s="321"/>
      <c r="X6" s="321"/>
      <c r="Y6" s="321"/>
      <c r="Z6" s="321"/>
      <c r="AA6" s="322"/>
      <c r="AB6" s="320" t="s">
        <v>9</v>
      </c>
      <c r="AC6" s="321"/>
      <c r="AD6" s="321"/>
      <c r="AE6" s="321"/>
      <c r="AF6" s="321"/>
      <c r="AG6" s="322"/>
      <c r="AH6" s="320" t="s">
        <v>10</v>
      </c>
      <c r="AI6" s="321"/>
      <c r="AJ6" s="321"/>
      <c r="AK6" s="321"/>
      <c r="AL6" s="321"/>
      <c r="AM6" s="322"/>
      <c r="AN6" s="320" t="s">
        <v>11</v>
      </c>
      <c r="AO6" s="321"/>
      <c r="AP6" s="321"/>
      <c r="AQ6" s="321"/>
      <c r="AR6" s="321"/>
      <c r="AS6" s="322"/>
      <c r="AT6" s="328" t="s">
        <v>16</v>
      </c>
      <c r="AU6" s="329"/>
      <c r="AV6" s="23"/>
      <c r="AW6" s="73"/>
      <c r="AX6" s="73"/>
      <c r="AY6" s="73"/>
      <c r="AZ6" s="73"/>
    </row>
    <row r="7" spans="1:91" s="21" customFormat="1" ht="13.5" thickBot="1">
      <c r="A7" s="323"/>
      <c r="B7" s="161"/>
      <c r="C7" s="28"/>
      <c r="D7" s="30" t="s">
        <v>19</v>
      </c>
      <c r="E7" s="31" t="s">
        <v>0</v>
      </c>
      <c r="F7" s="32" t="s">
        <v>1</v>
      </c>
      <c r="G7" s="32" t="s">
        <v>2</v>
      </c>
      <c r="H7" s="32" t="s">
        <v>3</v>
      </c>
      <c r="I7" s="33" t="s">
        <v>4</v>
      </c>
      <c r="J7" s="30" t="s">
        <v>19</v>
      </c>
      <c r="K7" s="34" t="s">
        <v>0</v>
      </c>
      <c r="L7" s="35" t="s">
        <v>1</v>
      </c>
      <c r="M7" s="35" t="s">
        <v>2</v>
      </c>
      <c r="N7" s="35" t="s">
        <v>3</v>
      </c>
      <c r="O7" s="36" t="s">
        <v>4</v>
      </c>
      <c r="P7" s="30" t="s">
        <v>19</v>
      </c>
      <c r="Q7" s="31" t="s">
        <v>0</v>
      </c>
      <c r="R7" s="32" t="s">
        <v>1</v>
      </c>
      <c r="S7" s="32" t="s">
        <v>2</v>
      </c>
      <c r="T7" s="32" t="s">
        <v>3</v>
      </c>
      <c r="U7" s="33" t="s">
        <v>4</v>
      </c>
      <c r="V7" s="30" t="s">
        <v>19</v>
      </c>
      <c r="W7" s="34" t="s">
        <v>0</v>
      </c>
      <c r="X7" s="35" t="s">
        <v>1</v>
      </c>
      <c r="Y7" s="35" t="s">
        <v>2</v>
      </c>
      <c r="Z7" s="35" t="s">
        <v>3</v>
      </c>
      <c r="AA7" s="36" t="s">
        <v>4</v>
      </c>
      <c r="AB7" s="30" t="s">
        <v>19</v>
      </c>
      <c r="AC7" s="31" t="s">
        <v>0</v>
      </c>
      <c r="AD7" s="32" t="s">
        <v>1</v>
      </c>
      <c r="AE7" s="32" t="s">
        <v>2</v>
      </c>
      <c r="AF7" s="32" t="s">
        <v>3</v>
      </c>
      <c r="AG7" s="33" t="s">
        <v>4</v>
      </c>
      <c r="AH7" s="30" t="s">
        <v>19</v>
      </c>
      <c r="AI7" s="34" t="s">
        <v>0</v>
      </c>
      <c r="AJ7" s="35" t="s">
        <v>1</v>
      </c>
      <c r="AK7" s="35" t="s">
        <v>2</v>
      </c>
      <c r="AL7" s="35" t="s">
        <v>3</v>
      </c>
      <c r="AM7" s="36" t="s">
        <v>4</v>
      </c>
      <c r="AN7" s="30" t="s">
        <v>19</v>
      </c>
      <c r="AO7" s="31" t="s">
        <v>0</v>
      </c>
      <c r="AP7" s="32" t="s">
        <v>1</v>
      </c>
      <c r="AQ7" s="32" t="s">
        <v>2</v>
      </c>
      <c r="AR7" s="32" t="s">
        <v>3</v>
      </c>
      <c r="AS7" s="33" t="s">
        <v>4</v>
      </c>
      <c r="AT7" s="37" t="s">
        <v>19</v>
      </c>
      <c r="AU7" s="3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2:85" ht="12" customHeight="1" thickBot="1" thickTop="1">
      <c r="B8" s="162" t="s">
        <v>7</v>
      </c>
      <c r="C8" s="39" t="s">
        <v>35</v>
      </c>
      <c r="D8" s="18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40">
        <f>SUM(AT9:AT18)</f>
        <v>29</v>
      </c>
      <c r="AU8" s="41">
        <f>SUM(AU9:AU18)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9" s="21" customFormat="1" ht="12" customHeight="1" thickTop="1">
      <c r="A9" s="63"/>
      <c r="B9" s="247" t="s">
        <v>154</v>
      </c>
      <c r="C9" s="267" t="s">
        <v>95</v>
      </c>
      <c r="D9" s="3"/>
      <c r="E9" s="2"/>
      <c r="F9" s="4"/>
      <c r="G9" s="4"/>
      <c r="H9" s="4"/>
      <c r="I9" s="6"/>
      <c r="J9" s="3"/>
      <c r="K9" s="2"/>
      <c r="L9" s="4"/>
      <c r="M9" s="4"/>
      <c r="N9" s="4"/>
      <c r="O9" s="5"/>
      <c r="P9" s="3"/>
      <c r="Q9" s="2"/>
      <c r="R9" s="4"/>
      <c r="S9" s="4"/>
      <c r="T9" s="4"/>
      <c r="U9" s="6"/>
      <c r="V9" s="3">
        <v>2</v>
      </c>
      <c r="W9" s="2">
        <v>1</v>
      </c>
      <c r="X9" s="4"/>
      <c r="Y9" s="4">
        <v>1</v>
      </c>
      <c r="Z9" s="4"/>
      <c r="AA9" s="5"/>
      <c r="AB9" s="3">
        <v>2</v>
      </c>
      <c r="AC9" s="89"/>
      <c r="AD9" s="90"/>
      <c r="AE9" s="90">
        <v>1</v>
      </c>
      <c r="AF9" s="90"/>
      <c r="AG9" s="91"/>
      <c r="AH9" s="3"/>
      <c r="AI9" s="2"/>
      <c r="AJ9" s="4"/>
      <c r="AK9" s="4"/>
      <c r="AL9" s="4"/>
      <c r="AM9" s="5"/>
      <c r="AN9" s="3"/>
      <c r="AO9" s="2"/>
      <c r="AP9" s="4"/>
      <c r="AQ9" s="4"/>
      <c r="AR9" s="4"/>
      <c r="AS9" s="5"/>
      <c r="AT9" s="256">
        <f aca="true" t="shared" si="0" ref="AT9:AT18">D9+J9+P9+V9+AB9+AH9+AN9</f>
        <v>4</v>
      </c>
      <c r="AU9" s="257">
        <f aca="true" t="shared" si="1" ref="AU9:AU18">SUM(E9:I9,K9:O9,Q9:U9,W9:AA9,AC9:AG9,AI9:AM9,AO9:AS9)*15</f>
        <v>45</v>
      </c>
      <c r="AV9" s="26"/>
      <c r="AW9" s="76"/>
    </row>
    <row r="10" spans="1:49" s="21" customFormat="1" ht="12" customHeight="1">
      <c r="A10" s="63"/>
      <c r="B10" s="249" t="s">
        <v>155</v>
      </c>
      <c r="C10" s="267" t="s">
        <v>96</v>
      </c>
      <c r="D10" s="19"/>
      <c r="E10" s="2"/>
      <c r="F10" s="4"/>
      <c r="G10" s="4"/>
      <c r="H10" s="4"/>
      <c r="I10" s="6"/>
      <c r="J10" s="19"/>
      <c r="K10" s="2"/>
      <c r="L10" s="4"/>
      <c r="M10" s="4"/>
      <c r="N10" s="4"/>
      <c r="O10" s="5"/>
      <c r="P10" s="19"/>
      <c r="Q10" s="2"/>
      <c r="R10" s="4"/>
      <c r="S10" s="4"/>
      <c r="T10" s="4"/>
      <c r="U10" s="6"/>
      <c r="V10" s="19">
        <v>3</v>
      </c>
      <c r="W10" s="2">
        <v>1</v>
      </c>
      <c r="X10" s="4"/>
      <c r="Y10" s="4">
        <v>1</v>
      </c>
      <c r="Z10" s="4"/>
      <c r="AA10" s="5"/>
      <c r="AB10" s="19">
        <v>3</v>
      </c>
      <c r="AC10" s="67"/>
      <c r="AD10" s="68"/>
      <c r="AE10" s="68">
        <v>2</v>
      </c>
      <c r="AF10" s="68"/>
      <c r="AG10" s="69"/>
      <c r="AH10" s="19"/>
      <c r="AI10" s="2"/>
      <c r="AJ10" s="4"/>
      <c r="AK10" s="4"/>
      <c r="AL10" s="4"/>
      <c r="AM10" s="5"/>
      <c r="AN10" s="19"/>
      <c r="AO10" s="2"/>
      <c r="AP10" s="4"/>
      <c r="AQ10" s="4"/>
      <c r="AR10" s="4"/>
      <c r="AS10" s="5"/>
      <c r="AT10" s="256">
        <f t="shared" si="0"/>
        <v>6</v>
      </c>
      <c r="AU10" s="257">
        <f t="shared" si="1"/>
        <v>60</v>
      </c>
      <c r="AV10" s="26"/>
      <c r="AW10" s="76"/>
    </row>
    <row r="11" spans="2:85" ht="12" customHeight="1">
      <c r="B11" s="249" t="s">
        <v>156</v>
      </c>
      <c r="C11" s="267" t="s">
        <v>97</v>
      </c>
      <c r="D11" s="7"/>
      <c r="E11" s="1"/>
      <c r="F11" s="8"/>
      <c r="G11" s="8"/>
      <c r="H11" s="8"/>
      <c r="I11" s="10"/>
      <c r="J11" s="7"/>
      <c r="K11" s="1"/>
      <c r="L11" s="8"/>
      <c r="M11" s="8"/>
      <c r="N11" s="8"/>
      <c r="O11" s="9"/>
      <c r="P11" s="7"/>
      <c r="Q11" s="1"/>
      <c r="R11" s="8"/>
      <c r="S11" s="8"/>
      <c r="T11" s="8"/>
      <c r="U11" s="10"/>
      <c r="V11" s="7"/>
      <c r="W11" s="1"/>
      <c r="X11" s="8"/>
      <c r="Y11" s="8"/>
      <c r="Z11" s="8"/>
      <c r="AA11" s="9"/>
      <c r="AB11" s="7">
        <v>3</v>
      </c>
      <c r="AC11" s="88">
        <v>1</v>
      </c>
      <c r="AD11" s="88"/>
      <c r="AE11" s="88">
        <v>2</v>
      </c>
      <c r="AF11" s="88"/>
      <c r="AG11" s="88"/>
      <c r="AH11" s="7"/>
      <c r="AI11" s="1"/>
      <c r="AJ11" s="8"/>
      <c r="AK11" s="8"/>
      <c r="AL11" s="8"/>
      <c r="AM11" s="9"/>
      <c r="AN11" s="7"/>
      <c r="AO11" s="1"/>
      <c r="AP11" s="8"/>
      <c r="AQ11" s="8"/>
      <c r="AR11" s="8"/>
      <c r="AS11" s="9"/>
      <c r="AT11" s="256">
        <f t="shared" si="0"/>
        <v>3</v>
      </c>
      <c r="AU11" s="257">
        <f t="shared" si="1"/>
        <v>45</v>
      </c>
      <c r="AV11" s="23"/>
      <c r="AW11" s="76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2:85" ht="12" customHeight="1">
      <c r="B12" s="249" t="s">
        <v>157</v>
      </c>
      <c r="C12" s="267" t="s">
        <v>98</v>
      </c>
      <c r="D12" s="7"/>
      <c r="E12" s="1"/>
      <c r="F12" s="8"/>
      <c r="G12" s="8"/>
      <c r="H12" s="8"/>
      <c r="I12" s="10"/>
      <c r="J12" s="7"/>
      <c r="K12" s="1"/>
      <c r="L12" s="8"/>
      <c r="M12" s="8"/>
      <c r="N12" s="8"/>
      <c r="O12" s="9"/>
      <c r="P12" s="7"/>
      <c r="Q12" s="1"/>
      <c r="R12" s="8"/>
      <c r="S12" s="8"/>
      <c r="T12" s="8"/>
      <c r="U12" s="10"/>
      <c r="V12" s="7"/>
      <c r="W12" s="1"/>
      <c r="X12" s="8"/>
      <c r="Y12" s="8"/>
      <c r="Z12" s="8"/>
      <c r="AA12" s="9"/>
      <c r="AB12" s="7"/>
      <c r="AC12" s="87"/>
      <c r="AD12" s="88"/>
      <c r="AE12" s="88"/>
      <c r="AF12" s="88"/>
      <c r="AG12" s="92"/>
      <c r="AH12" s="7">
        <v>3</v>
      </c>
      <c r="AI12" s="1">
        <v>1</v>
      </c>
      <c r="AJ12" s="8"/>
      <c r="AK12" s="8">
        <v>1</v>
      </c>
      <c r="AL12" s="8">
        <v>1</v>
      </c>
      <c r="AM12" s="9"/>
      <c r="AN12" s="7"/>
      <c r="AO12" s="1"/>
      <c r="AP12" s="8"/>
      <c r="AQ12" s="8"/>
      <c r="AR12" s="8"/>
      <c r="AS12" s="9"/>
      <c r="AT12" s="256">
        <f t="shared" si="0"/>
        <v>3</v>
      </c>
      <c r="AU12" s="257">
        <f t="shared" si="1"/>
        <v>45</v>
      </c>
      <c r="AV12" s="23"/>
      <c r="AW12" s="76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2:49" ht="12" customHeight="1">
      <c r="B13" s="249" t="s">
        <v>158</v>
      </c>
      <c r="C13" s="267" t="s">
        <v>99</v>
      </c>
      <c r="D13" s="7"/>
      <c r="E13" s="1"/>
      <c r="F13" s="8"/>
      <c r="G13" s="8"/>
      <c r="H13" s="8"/>
      <c r="I13" s="10"/>
      <c r="J13" s="7"/>
      <c r="K13" s="1"/>
      <c r="L13" s="8"/>
      <c r="M13" s="8"/>
      <c r="N13" s="8"/>
      <c r="O13" s="9"/>
      <c r="P13" s="7"/>
      <c r="Q13" s="1"/>
      <c r="R13" s="8"/>
      <c r="S13" s="8"/>
      <c r="T13" s="8"/>
      <c r="U13" s="10"/>
      <c r="V13" s="7"/>
      <c r="W13" s="1"/>
      <c r="X13" s="8"/>
      <c r="Y13" s="8"/>
      <c r="Z13" s="8"/>
      <c r="AA13" s="9"/>
      <c r="AB13" s="7"/>
      <c r="AC13" s="87"/>
      <c r="AD13" s="88"/>
      <c r="AE13" s="88"/>
      <c r="AF13" s="88"/>
      <c r="AG13" s="92"/>
      <c r="AH13" s="7">
        <v>3</v>
      </c>
      <c r="AI13" s="1">
        <v>1</v>
      </c>
      <c r="AJ13" s="8"/>
      <c r="AK13" s="8">
        <v>2</v>
      </c>
      <c r="AL13" s="8"/>
      <c r="AM13" s="9"/>
      <c r="AN13" s="7"/>
      <c r="AO13" s="1"/>
      <c r="AP13" s="8"/>
      <c r="AQ13" s="8"/>
      <c r="AR13" s="8"/>
      <c r="AS13" s="9"/>
      <c r="AT13" s="256">
        <f t="shared" si="0"/>
        <v>3</v>
      </c>
      <c r="AU13" s="257">
        <f t="shared" si="1"/>
        <v>45</v>
      </c>
      <c r="AV13" s="23"/>
      <c r="AW13" s="75"/>
    </row>
    <row r="14" spans="2:49" ht="12" customHeight="1">
      <c r="B14" s="249" t="s">
        <v>159</v>
      </c>
      <c r="C14" s="267" t="s">
        <v>100</v>
      </c>
      <c r="D14" s="7"/>
      <c r="E14" s="12"/>
      <c r="F14" s="13"/>
      <c r="G14" s="13"/>
      <c r="H14" s="13"/>
      <c r="I14" s="15"/>
      <c r="J14" s="20"/>
      <c r="K14" s="12"/>
      <c r="L14" s="13"/>
      <c r="M14" s="13"/>
      <c r="N14" s="13"/>
      <c r="O14" s="14"/>
      <c r="P14" s="20"/>
      <c r="Q14" s="12"/>
      <c r="R14" s="13"/>
      <c r="S14" s="13"/>
      <c r="T14" s="13"/>
      <c r="U14" s="15"/>
      <c r="V14" s="7"/>
      <c r="W14" s="1"/>
      <c r="X14" s="8"/>
      <c r="Y14" s="8"/>
      <c r="Z14" s="8"/>
      <c r="AA14" s="9"/>
      <c r="AB14" s="7"/>
      <c r="AC14" s="87"/>
      <c r="AD14" s="88"/>
      <c r="AE14" s="88"/>
      <c r="AF14" s="88"/>
      <c r="AG14" s="92"/>
      <c r="AH14" s="7"/>
      <c r="AI14" s="1"/>
      <c r="AJ14" s="8"/>
      <c r="AK14" s="8"/>
      <c r="AL14" s="8"/>
      <c r="AM14" s="9"/>
      <c r="AN14" s="7">
        <v>4</v>
      </c>
      <c r="AO14" s="1">
        <v>1</v>
      </c>
      <c r="AP14" s="8"/>
      <c r="AQ14" s="8"/>
      <c r="AR14" s="8">
        <v>1</v>
      </c>
      <c r="AS14" s="9"/>
      <c r="AT14" s="256">
        <f t="shared" si="0"/>
        <v>4</v>
      </c>
      <c r="AU14" s="257">
        <f t="shared" si="1"/>
        <v>30</v>
      </c>
      <c r="AV14" s="23"/>
      <c r="AW14" s="75"/>
    </row>
    <row r="15" spans="2:49" ht="12" customHeight="1" thickBot="1">
      <c r="B15" s="249" t="s">
        <v>160</v>
      </c>
      <c r="C15" s="267" t="s">
        <v>101</v>
      </c>
      <c r="D15" s="7"/>
      <c r="E15" s="1"/>
      <c r="F15" s="8"/>
      <c r="G15" s="8"/>
      <c r="H15" s="8"/>
      <c r="I15" s="10"/>
      <c r="J15" s="7"/>
      <c r="K15" s="1"/>
      <c r="L15" s="8"/>
      <c r="M15" s="8"/>
      <c r="N15" s="8"/>
      <c r="O15" s="9"/>
      <c r="P15" s="7"/>
      <c r="Q15" s="1"/>
      <c r="R15" s="8"/>
      <c r="S15" s="8"/>
      <c r="T15" s="8"/>
      <c r="U15" s="10"/>
      <c r="V15" s="7"/>
      <c r="W15" s="1"/>
      <c r="X15" s="8"/>
      <c r="Y15" s="8"/>
      <c r="Z15" s="8"/>
      <c r="AA15" s="9"/>
      <c r="AB15" s="7"/>
      <c r="AC15" s="87"/>
      <c r="AD15" s="88"/>
      <c r="AE15" s="88"/>
      <c r="AF15" s="88"/>
      <c r="AG15" s="92"/>
      <c r="AH15" s="7"/>
      <c r="AI15" s="1"/>
      <c r="AJ15" s="8"/>
      <c r="AK15" s="8"/>
      <c r="AL15" s="8"/>
      <c r="AM15" s="9"/>
      <c r="AN15" s="7">
        <v>6</v>
      </c>
      <c r="AO15" s="1">
        <v>2</v>
      </c>
      <c r="AP15" s="8"/>
      <c r="AQ15" s="8"/>
      <c r="AR15" s="8">
        <v>2</v>
      </c>
      <c r="AS15" s="9"/>
      <c r="AT15" s="256">
        <f t="shared" si="0"/>
        <v>6</v>
      </c>
      <c r="AU15" s="257">
        <f t="shared" si="1"/>
        <v>60</v>
      </c>
      <c r="AV15" s="23"/>
      <c r="AW15" s="75"/>
    </row>
    <row r="16" spans="2:49" ht="12" customHeight="1" hidden="1">
      <c r="B16" s="261"/>
      <c r="C16" s="269"/>
      <c r="D16" s="19"/>
      <c r="E16" s="2"/>
      <c r="F16" s="4"/>
      <c r="G16" s="4"/>
      <c r="H16" s="4"/>
      <c r="I16" s="6"/>
      <c r="J16" s="19"/>
      <c r="K16" s="2"/>
      <c r="L16" s="4"/>
      <c r="M16" s="4"/>
      <c r="N16" s="4"/>
      <c r="O16" s="5"/>
      <c r="P16" s="19"/>
      <c r="Q16" s="2"/>
      <c r="R16" s="4"/>
      <c r="S16" s="4"/>
      <c r="T16" s="8"/>
      <c r="U16" s="10"/>
      <c r="V16" s="7"/>
      <c r="W16" s="1"/>
      <c r="X16" s="8"/>
      <c r="Y16" s="8"/>
      <c r="Z16" s="8"/>
      <c r="AA16" s="9"/>
      <c r="AB16" s="7"/>
      <c r="AC16" s="87"/>
      <c r="AD16" s="88"/>
      <c r="AE16" s="88"/>
      <c r="AF16" s="88"/>
      <c r="AG16" s="92"/>
      <c r="AH16" s="7"/>
      <c r="AI16" s="1"/>
      <c r="AJ16" s="8"/>
      <c r="AK16" s="8"/>
      <c r="AL16" s="8"/>
      <c r="AM16" s="9"/>
      <c r="AN16" s="7"/>
      <c r="AO16" s="1"/>
      <c r="AP16" s="8"/>
      <c r="AQ16" s="8"/>
      <c r="AR16" s="8"/>
      <c r="AS16" s="9"/>
      <c r="AT16" s="256">
        <f t="shared" si="0"/>
        <v>0</v>
      </c>
      <c r="AU16" s="257">
        <f t="shared" si="1"/>
        <v>0</v>
      </c>
      <c r="AV16" s="23"/>
      <c r="AW16" s="75"/>
    </row>
    <row r="17" spans="1:49" s="21" customFormat="1" ht="12" customHeight="1" hidden="1">
      <c r="A17" s="63"/>
      <c r="B17" s="260"/>
      <c r="C17" s="258"/>
      <c r="D17" s="19"/>
      <c r="E17" s="2"/>
      <c r="F17" s="4"/>
      <c r="G17" s="4"/>
      <c r="H17" s="4"/>
      <c r="I17" s="6"/>
      <c r="J17" s="19"/>
      <c r="K17" s="2"/>
      <c r="L17" s="4"/>
      <c r="M17" s="4"/>
      <c r="N17" s="4"/>
      <c r="O17" s="5"/>
      <c r="P17" s="19"/>
      <c r="Q17" s="2"/>
      <c r="R17" s="4"/>
      <c r="S17" s="4"/>
      <c r="T17" s="13"/>
      <c r="U17" s="15"/>
      <c r="V17" s="7"/>
      <c r="W17" s="1"/>
      <c r="X17" s="8"/>
      <c r="Y17" s="8"/>
      <c r="Z17" s="8"/>
      <c r="AA17" s="9"/>
      <c r="AB17" s="7"/>
      <c r="AC17" s="87"/>
      <c r="AD17" s="88"/>
      <c r="AE17" s="88"/>
      <c r="AF17" s="88"/>
      <c r="AG17" s="92"/>
      <c r="AH17" s="7"/>
      <c r="AI17" s="1"/>
      <c r="AJ17" s="8"/>
      <c r="AK17" s="8"/>
      <c r="AL17" s="8"/>
      <c r="AM17" s="9"/>
      <c r="AN17" s="7"/>
      <c r="AO17" s="1"/>
      <c r="AP17" s="8"/>
      <c r="AQ17" s="8"/>
      <c r="AR17" s="8"/>
      <c r="AS17" s="9"/>
      <c r="AT17" s="256">
        <f t="shared" si="0"/>
        <v>0</v>
      </c>
      <c r="AU17" s="257">
        <f t="shared" si="1"/>
        <v>0</v>
      </c>
      <c r="AV17" s="26"/>
      <c r="AW17" s="76"/>
    </row>
    <row r="18" spans="2:52" ht="12" customHeight="1" hidden="1" thickBot="1">
      <c r="B18" s="260"/>
      <c r="C18" s="259"/>
      <c r="D18" s="11"/>
      <c r="E18" s="12"/>
      <c r="F18" s="13"/>
      <c r="G18" s="13"/>
      <c r="H18" s="13"/>
      <c r="I18" s="15"/>
      <c r="J18" s="20"/>
      <c r="K18" s="12"/>
      <c r="L18" s="13"/>
      <c r="M18" s="13"/>
      <c r="N18" s="13"/>
      <c r="O18" s="14"/>
      <c r="P18" s="20"/>
      <c r="Q18" s="12"/>
      <c r="R18" s="13"/>
      <c r="S18" s="13"/>
      <c r="T18" s="13"/>
      <c r="U18" s="15"/>
      <c r="V18" s="20"/>
      <c r="W18" s="12"/>
      <c r="X18" s="13"/>
      <c r="Y18" s="13"/>
      <c r="Z18" s="13"/>
      <c r="AA18" s="14"/>
      <c r="AB18" s="20"/>
      <c r="AC18" s="12"/>
      <c r="AD18" s="13"/>
      <c r="AE18" s="13"/>
      <c r="AF18" s="13"/>
      <c r="AG18" s="15"/>
      <c r="AH18" s="20"/>
      <c r="AI18" s="12"/>
      <c r="AJ18" s="13"/>
      <c r="AK18" s="13"/>
      <c r="AL18" s="13"/>
      <c r="AM18" s="14"/>
      <c r="AN18" s="20"/>
      <c r="AO18" s="12"/>
      <c r="AP18" s="13"/>
      <c r="AQ18" s="13"/>
      <c r="AR18" s="13"/>
      <c r="AS18" s="14"/>
      <c r="AT18" s="256">
        <f t="shared" si="0"/>
        <v>0</v>
      </c>
      <c r="AU18" s="257">
        <f t="shared" si="1"/>
        <v>0</v>
      </c>
      <c r="AV18" s="23"/>
      <c r="AW18" s="76"/>
      <c r="AX18" s="21"/>
      <c r="AY18" s="21"/>
      <c r="AZ18" s="21"/>
    </row>
    <row r="19" spans="1:56" s="44" customFormat="1" ht="14.25" thickBot="1" thickTop="1">
      <c r="A19" s="64"/>
      <c r="B19" s="163"/>
      <c r="C19" s="56" t="s">
        <v>24</v>
      </c>
      <c r="D19" s="57">
        <f aca="true" t="shared" si="2" ref="D19:AS19">SUM(D8:D18)</f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59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59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61">
        <f t="shared" si="2"/>
        <v>0</v>
      </c>
      <c r="V19" s="43">
        <f t="shared" si="2"/>
        <v>5</v>
      </c>
      <c r="W19" s="43">
        <f t="shared" si="2"/>
        <v>2</v>
      </c>
      <c r="X19" s="43">
        <f t="shared" si="2"/>
        <v>0</v>
      </c>
      <c r="Y19" s="43">
        <f t="shared" si="2"/>
        <v>2</v>
      </c>
      <c r="Z19" s="43">
        <f t="shared" si="2"/>
        <v>0</v>
      </c>
      <c r="AA19" s="59">
        <f t="shared" si="2"/>
        <v>0</v>
      </c>
      <c r="AB19" s="43">
        <f t="shared" si="2"/>
        <v>8</v>
      </c>
      <c r="AC19" s="43">
        <f t="shared" si="2"/>
        <v>1</v>
      </c>
      <c r="AD19" s="43">
        <f t="shared" si="2"/>
        <v>0</v>
      </c>
      <c r="AE19" s="43">
        <f t="shared" si="2"/>
        <v>5</v>
      </c>
      <c r="AF19" s="43">
        <f t="shared" si="2"/>
        <v>0</v>
      </c>
      <c r="AG19" s="61">
        <f t="shared" si="2"/>
        <v>0</v>
      </c>
      <c r="AH19" s="43">
        <f t="shared" si="2"/>
        <v>6</v>
      </c>
      <c r="AI19" s="43">
        <f t="shared" si="2"/>
        <v>2</v>
      </c>
      <c r="AJ19" s="43">
        <f t="shared" si="2"/>
        <v>0</v>
      </c>
      <c r="AK19" s="43">
        <f t="shared" si="2"/>
        <v>3</v>
      </c>
      <c r="AL19" s="43">
        <f t="shared" si="2"/>
        <v>1</v>
      </c>
      <c r="AM19" s="61">
        <f t="shared" si="2"/>
        <v>0</v>
      </c>
      <c r="AN19" s="43">
        <f t="shared" si="2"/>
        <v>10</v>
      </c>
      <c r="AO19" s="43">
        <f t="shared" si="2"/>
        <v>3</v>
      </c>
      <c r="AP19" s="43">
        <f t="shared" si="2"/>
        <v>0</v>
      </c>
      <c r="AQ19" s="43">
        <f t="shared" si="2"/>
        <v>0</v>
      </c>
      <c r="AR19" s="43">
        <f t="shared" si="2"/>
        <v>3</v>
      </c>
      <c r="AS19" s="43">
        <f t="shared" si="2"/>
        <v>0</v>
      </c>
      <c r="AT19" s="40">
        <f>AT8</f>
        <v>29</v>
      </c>
      <c r="AU19" s="41">
        <f>AU8</f>
        <v>330</v>
      </c>
      <c r="AW19" s="77"/>
      <c r="AX19" s="53"/>
      <c r="AY19" s="53"/>
      <c r="AZ19" s="53"/>
      <c r="BA19" s="53"/>
      <c r="BB19" s="53"/>
      <c r="BC19" s="53"/>
      <c r="BD19" s="53"/>
    </row>
    <row r="20" spans="1:56" s="49" customFormat="1" ht="14.25" thickBot="1" thickTop="1">
      <c r="A20" s="25"/>
      <c r="B20" s="326" t="s">
        <v>21</v>
      </c>
      <c r="C20" s="327"/>
      <c r="D20" s="47">
        <f>SUM(D19:D19)</f>
        <v>0</v>
      </c>
      <c r="E20" s="301">
        <f>SUM(E19:I19)</f>
        <v>0</v>
      </c>
      <c r="F20" s="301"/>
      <c r="G20" s="301"/>
      <c r="H20" s="301"/>
      <c r="I20" s="302"/>
      <c r="J20" s="47">
        <f>SUM(J19:J19)</f>
        <v>0</v>
      </c>
      <c r="K20" s="301">
        <f>SUM(K19:O19)</f>
        <v>0</v>
      </c>
      <c r="L20" s="301"/>
      <c r="M20" s="301"/>
      <c r="N20" s="301"/>
      <c r="O20" s="301"/>
      <c r="P20" s="47">
        <f>SUM(P19:P19)</f>
        <v>0</v>
      </c>
      <c r="Q20" s="301">
        <f>SUM(Q19:U19)</f>
        <v>0</v>
      </c>
      <c r="R20" s="301"/>
      <c r="S20" s="301"/>
      <c r="T20" s="301"/>
      <c r="U20" s="302"/>
      <c r="V20" s="47">
        <f>SUM(V19:V19)</f>
        <v>5</v>
      </c>
      <c r="W20" s="301">
        <f>SUM(W19:AA19)</f>
        <v>4</v>
      </c>
      <c r="X20" s="301"/>
      <c r="Y20" s="301"/>
      <c r="Z20" s="301"/>
      <c r="AA20" s="301"/>
      <c r="AB20" s="47">
        <f>SUM(AB19:AB19)</f>
        <v>8</v>
      </c>
      <c r="AC20" s="301">
        <f>SUM(AC19:AG19)</f>
        <v>6</v>
      </c>
      <c r="AD20" s="301"/>
      <c r="AE20" s="301"/>
      <c r="AF20" s="301"/>
      <c r="AG20" s="302"/>
      <c r="AH20" s="47">
        <f>SUM(AH19:AH19)</f>
        <v>6</v>
      </c>
      <c r="AI20" s="301">
        <f>SUM(AI19:AM19)</f>
        <v>6</v>
      </c>
      <c r="AJ20" s="301"/>
      <c r="AK20" s="301"/>
      <c r="AL20" s="301"/>
      <c r="AM20" s="301"/>
      <c r="AN20" s="47">
        <f>SUM(AN19:AN19)</f>
        <v>10</v>
      </c>
      <c r="AO20" s="301">
        <f>SUM(AO19:AS19)</f>
        <v>6</v>
      </c>
      <c r="AP20" s="301"/>
      <c r="AQ20" s="301"/>
      <c r="AR20" s="301"/>
      <c r="AS20" s="301"/>
      <c r="AT20" s="40">
        <f>D20+J20+P20+V20+AB20+AH20+AN20</f>
        <v>29</v>
      </c>
      <c r="AU20" s="41">
        <f>SUM(AU19:AU19)</f>
        <v>330</v>
      </c>
      <c r="AW20" s="50"/>
      <c r="AX20" s="50"/>
      <c r="AY20" s="50"/>
      <c r="AZ20" s="50"/>
      <c r="BA20" s="50"/>
      <c r="BB20" s="50"/>
      <c r="BC20" s="50"/>
      <c r="BD20" s="50"/>
    </row>
    <row r="21" spans="1:56" s="42" customFormat="1" ht="14.25" thickBot="1" thickTop="1">
      <c r="A21" s="25"/>
      <c r="B21" s="324" t="s">
        <v>17</v>
      </c>
      <c r="C21" s="325"/>
      <c r="D21" s="298">
        <v>0</v>
      </c>
      <c r="E21" s="299"/>
      <c r="F21" s="299"/>
      <c r="G21" s="299"/>
      <c r="H21" s="299"/>
      <c r="I21" s="300"/>
      <c r="J21" s="298">
        <v>0</v>
      </c>
      <c r="K21" s="299"/>
      <c r="L21" s="299"/>
      <c r="M21" s="299"/>
      <c r="N21" s="299"/>
      <c r="O21" s="300"/>
      <c r="P21" s="298">
        <v>0</v>
      </c>
      <c r="Q21" s="299"/>
      <c r="R21" s="299"/>
      <c r="S21" s="299"/>
      <c r="T21" s="299"/>
      <c r="U21" s="300"/>
      <c r="V21" s="298">
        <v>0</v>
      </c>
      <c r="W21" s="299"/>
      <c r="X21" s="299"/>
      <c r="Y21" s="299"/>
      <c r="Z21" s="299"/>
      <c r="AA21" s="300"/>
      <c r="AB21" s="298">
        <v>1</v>
      </c>
      <c r="AC21" s="299"/>
      <c r="AD21" s="299"/>
      <c r="AE21" s="299"/>
      <c r="AF21" s="299"/>
      <c r="AG21" s="300"/>
      <c r="AH21" s="298">
        <v>0</v>
      </c>
      <c r="AI21" s="299"/>
      <c r="AJ21" s="299"/>
      <c r="AK21" s="299"/>
      <c r="AL21" s="299"/>
      <c r="AM21" s="300"/>
      <c r="AN21" s="298">
        <v>0</v>
      </c>
      <c r="AO21" s="299"/>
      <c r="AP21" s="299"/>
      <c r="AQ21" s="299"/>
      <c r="AR21" s="299"/>
      <c r="AS21" s="300"/>
      <c r="AT21" s="332">
        <f>SUM(D21:AS21)</f>
        <v>1</v>
      </c>
      <c r="AU21" s="333"/>
      <c r="AW21" s="78"/>
      <c r="AX21" s="54"/>
      <c r="AY21" s="54"/>
      <c r="AZ21" s="54"/>
      <c r="BA21" s="54"/>
      <c r="BB21" s="54"/>
      <c r="BC21" s="54"/>
      <c r="BD21" s="54"/>
    </row>
    <row r="22" spans="1:56" s="42" customFormat="1" ht="13.5" thickBot="1">
      <c r="A22" s="25"/>
      <c r="B22" s="164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W22" s="78"/>
      <c r="AX22" s="54"/>
      <c r="AY22" s="54"/>
      <c r="AZ22" s="54"/>
      <c r="BA22" s="54"/>
      <c r="BB22" s="54"/>
      <c r="BC22" s="54"/>
      <c r="BD22" s="54"/>
    </row>
    <row r="23" spans="19:24" ht="13.5" thickBot="1">
      <c r="S23" s="70"/>
      <c r="T23" s="71"/>
      <c r="U23" s="71"/>
      <c r="V23" s="71"/>
      <c r="W23" s="72"/>
      <c r="X23" s="24" t="s">
        <v>65</v>
      </c>
    </row>
    <row r="24" spans="1:49" s="81" customFormat="1" ht="15.75" hidden="1">
      <c r="A24" s="113"/>
      <c r="B24" s="166">
        <f>IF(SUM(D24:AU24)=0,0,-1)</f>
        <v>0</v>
      </c>
      <c r="C24" s="115" t="s">
        <v>80</v>
      </c>
      <c r="D24" s="81">
        <f>IF(D20=Informatyka_inż!D64,0,-1)</f>
        <v>0</v>
      </c>
      <c r="E24" s="81">
        <f>IF(E20=Informatyka_inż!E64,0,-1)</f>
        <v>0</v>
      </c>
      <c r="F24" s="81">
        <f>IF(F20=Informatyka_inż!F64,0,-1)</f>
        <v>0</v>
      </c>
      <c r="G24" s="81">
        <f>IF(G20=Informatyka_inż!G64,0,-1)</f>
        <v>0</v>
      </c>
      <c r="H24" s="81">
        <f>IF(H20=Informatyka_inż!H64,0,-1)</f>
        <v>0</v>
      </c>
      <c r="I24" s="81">
        <f>IF(I20=Informatyka_inż!I64,0,-1)</f>
        <v>0</v>
      </c>
      <c r="J24" s="81">
        <f>IF(J20=Informatyka_inż!J64,0,-1)</f>
        <v>0</v>
      </c>
      <c r="K24" s="81">
        <f>IF(K20=Informatyka_inż!K64,0,-1)</f>
        <v>0</v>
      </c>
      <c r="L24" s="81">
        <f>IF(L20=Informatyka_inż!L64,0,-1)</f>
        <v>0</v>
      </c>
      <c r="M24" s="81">
        <f>IF(M20=Informatyka_inż!M64,0,-1)</f>
        <v>0</v>
      </c>
      <c r="N24" s="81">
        <f>IF(N20=Informatyka_inż!N64,0,-1)</f>
        <v>0</v>
      </c>
      <c r="O24" s="81">
        <f>IF(O20=Informatyka_inż!O64,0,-1)</f>
        <v>0</v>
      </c>
      <c r="P24" s="81">
        <f>IF(P20=Informatyka_inż!P64,0,-1)</f>
        <v>0</v>
      </c>
      <c r="Q24" s="81">
        <f>IF(Q20=Informatyka_inż!Q64,0,-1)</f>
        <v>0</v>
      </c>
      <c r="R24" s="81">
        <f>IF(R20=Informatyka_inż!R64,0,-1)</f>
        <v>0</v>
      </c>
      <c r="S24" s="81">
        <f>IF(S20=Informatyka_inż!S64,0,-1)</f>
        <v>0</v>
      </c>
      <c r="T24" s="81">
        <f>IF(T20=Informatyka_inż!T64,0,-1)</f>
        <v>0</v>
      </c>
      <c r="U24" s="81">
        <f>IF(U20=Informatyka_inż!U64,0,-1)</f>
        <v>0</v>
      </c>
      <c r="V24" s="81">
        <f>IF(V20=Informatyka_inż!V64,0,-1)</f>
        <v>0</v>
      </c>
      <c r="W24" s="81">
        <f>IF(W20=Informatyka_inż!W64,0,-1)</f>
        <v>0</v>
      </c>
      <c r="X24" s="81">
        <f>IF(X20=Informatyka_inż!X64,0,-1)</f>
        <v>0</v>
      </c>
      <c r="Y24" s="81">
        <f>IF(Y20=Informatyka_inż!Y64,0,-1)</f>
        <v>0</v>
      </c>
      <c r="Z24" s="81">
        <f>IF(Z20=Informatyka_inż!Z64,0,-1)</f>
        <v>0</v>
      </c>
      <c r="AA24" s="81">
        <f>IF(AA20=Informatyka_inż!AA64,0,-1)</f>
        <v>0</v>
      </c>
      <c r="AB24" s="81">
        <f>IF(AB20=Informatyka_inż!AB64,0,-1)</f>
        <v>0</v>
      </c>
      <c r="AC24" s="81">
        <f>IF(AC20=Informatyka_inż!AC64,0,-1)</f>
        <v>0</v>
      </c>
      <c r="AD24" s="81">
        <f>IF(AD20=Informatyka_inż!AD64,0,-1)</f>
        <v>0</v>
      </c>
      <c r="AE24" s="81">
        <f>IF(AE20=Informatyka_inż!AE64,0,-1)</f>
        <v>0</v>
      </c>
      <c r="AF24" s="81">
        <f>IF(AF20=Informatyka_inż!AF64,0,-1)</f>
        <v>0</v>
      </c>
      <c r="AG24" s="81">
        <f>IF(AG20=Informatyka_inż!AG64,0,-1)</f>
        <v>0</v>
      </c>
      <c r="AH24" s="81">
        <f>IF(AH20=Informatyka_inż!AH64,0,-1)</f>
        <v>0</v>
      </c>
      <c r="AI24" s="81">
        <f>IF(AI20=Informatyka_inż!AI64,0,-1)</f>
        <v>0</v>
      </c>
      <c r="AJ24" s="81">
        <f>IF(AJ20=Informatyka_inż!AJ64,0,-1)</f>
        <v>0</v>
      </c>
      <c r="AK24" s="81">
        <f>IF(AK20=Informatyka_inż!AK64,0,-1)</f>
        <v>0</v>
      </c>
      <c r="AL24" s="81">
        <f>IF(AL20=Informatyka_inż!AL64,0,-1)</f>
        <v>0</v>
      </c>
      <c r="AM24" s="81">
        <f>IF(AM20=Informatyka_inż!AM64,0,-1)</f>
        <v>0</v>
      </c>
      <c r="AN24" s="81">
        <f>IF(AN20=Informatyka_inż!AN64,0,-1)</f>
        <v>0</v>
      </c>
      <c r="AO24" s="81">
        <f>IF(AO20=Informatyka_inż!AO64,0,-1)</f>
        <v>0</v>
      </c>
      <c r="AP24" s="81">
        <f>IF(AP20=Informatyka_inż!AP64,0,-1)</f>
        <v>0</v>
      </c>
      <c r="AQ24" s="81">
        <f>IF(AQ20=Informatyka_inż!AQ64,0,-1)</f>
        <v>0</v>
      </c>
      <c r="AR24" s="81">
        <f>IF(AR20=Informatyka_inż!AR64,0,-1)</f>
        <v>0</v>
      </c>
      <c r="AS24" s="81">
        <f>IF(AS20=Informatyka_inż!AS64,0,-1)</f>
        <v>0</v>
      </c>
      <c r="AT24" s="81">
        <f>IF(AT20=Informatyka_inż!AT64,0,-1)</f>
        <v>0</v>
      </c>
      <c r="AU24" s="81">
        <f>IF(AU20=Informatyka_inż!AU64,0,-1)</f>
        <v>0</v>
      </c>
      <c r="AW24" s="114"/>
    </row>
    <row r="25" spans="3:9" ht="12.75" hidden="1">
      <c r="C25" s="66" t="s">
        <v>57</v>
      </c>
      <c r="D25" s="24">
        <f>E19+K19+Q19+W19+AC19+AI19+AO19</f>
        <v>8</v>
      </c>
      <c r="F25" s="319">
        <f>D25</f>
        <v>8</v>
      </c>
      <c r="G25" s="319"/>
      <c r="H25" s="319"/>
      <c r="I25" s="319"/>
    </row>
    <row r="26" spans="3:12" ht="12.75" hidden="1">
      <c r="C26" s="66" t="s">
        <v>58</v>
      </c>
      <c r="D26" s="24">
        <f>F19+L19+R19+X19+AD19+AJ19+AP19</f>
        <v>0</v>
      </c>
      <c r="F26" s="24" t="s">
        <v>62</v>
      </c>
      <c r="G26" s="24" t="s">
        <v>62</v>
      </c>
      <c r="H26" s="24" t="s">
        <v>62</v>
      </c>
      <c r="I26" s="24" t="s">
        <v>62</v>
      </c>
      <c r="J26" s="24" t="s">
        <v>63</v>
      </c>
      <c r="K26" s="319">
        <f>F25/F27</f>
        <v>0.5714285714285714</v>
      </c>
      <c r="L26" s="319"/>
    </row>
    <row r="27" spans="3:9" ht="12.75" hidden="1">
      <c r="C27" s="66" t="s">
        <v>59</v>
      </c>
      <c r="D27" s="24">
        <f>G19+M19+S19+Y19+AE19+AK19+AQ19</f>
        <v>10</v>
      </c>
      <c r="F27" s="319">
        <f>D26+D27+D28+D29</f>
        <v>14</v>
      </c>
      <c r="G27" s="319"/>
      <c r="H27" s="319"/>
      <c r="I27" s="319"/>
    </row>
    <row r="28" spans="3:4" ht="12.75" hidden="1">
      <c r="C28" s="66" t="s">
        <v>60</v>
      </c>
      <c r="D28" s="24">
        <f>H19+N19+T19+Z19+AF19+AL19+AR19</f>
        <v>4</v>
      </c>
    </row>
    <row r="29" spans="3:4" ht="12.75" hidden="1">
      <c r="C29" s="66" t="s">
        <v>61</v>
      </c>
      <c r="D29" s="24">
        <f>I19+O19+U19+AA19+AG19+AM19+AS19</f>
        <v>0</v>
      </c>
    </row>
  </sheetData>
  <sheetProtection/>
  <mergeCells count="37">
    <mergeCell ref="B21:C21"/>
    <mergeCell ref="D21:I21"/>
    <mergeCell ref="J21:O21"/>
    <mergeCell ref="E8:AS8"/>
    <mergeCell ref="B20:C20"/>
    <mergeCell ref="E20:I20"/>
    <mergeCell ref="K20:O20"/>
    <mergeCell ref="Q20:U20"/>
    <mergeCell ref="AH21:AM21"/>
    <mergeCell ref="AN21:AS21"/>
    <mergeCell ref="AW5:AX5"/>
    <mergeCell ref="AY5:AZ5"/>
    <mergeCell ref="AN6:AS6"/>
    <mergeCell ref="AT6:AU6"/>
    <mergeCell ref="K26:L26"/>
    <mergeCell ref="AO20:AS20"/>
    <mergeCell ref="AB21:AG21"/>
    <mergeCell ref="F27:I27"/>
    <mergeCell ref="AT21:AU21"/>
    <mergeCell ref="F25:I25"/>
    <mergeCell ref="P21:U21"/>
    <mergeCell ref="V21:AA21"/>
    <mergeCell ref="AB6:AG6"/>
    <mergeCell ref="AH6:AM6"/>
    <mergeCell ref="W20:AA20"/>
    <mergeCell ref="AC20:AG20"/>
    <mergeCell ref="AI20:AM20"/>
    <mergeCell ref="B2:AU2"/>
    <mergeCell ref="B3:AU3"/>
    <mergeCell ref="B4:AU4"/>
    <mergeCell ref="A5:A7"/>
    <mergeCell ref="D5:AS5"/>
    <mergeCell ref="AT5:AU5"/>
    <mergeCell ref="D6:I6"/>
    <mergeCell ref="J6:O6"/>
    <mergeCell ref="P6:U6"/>
    <mergeCell ref="V6:AA6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8"/>
  <sheetViews>
    <sheetView zoomScale="70" zoomScaleNormal="70" zoomScalePageLayoutView="0" workbookViewId="0" topLeftCell="A1">
      <pane xSplit="3" ySplit="7" topLeftCell="K8" activePane="bottomRight" state="frozen"/>
      <selection pane="topLeft" activeCell="AH32" sqref="AH32"/>
      <selection pane="topRight" activeCell="AH32" sqref="AH32"/>
      <selection pane="bottomLeft" activeCell="AH32" sqref="AH32"/>
      <selection pane="bottomRight" activeCell="AQ34" sqref="AQ34"/>
    </sheetView>
  </sheetViews>
  <sheetFormatPr defaultColWidth="8.875" defaultRowHeight="12.75"/>
  <cols>
    <col min="1" max="1" width="6.875" style="63" customWidth="1"/>
    <col min="2" max="2" width="9.75390625" style="165" customWidth="1"/>
    <col min="3" max="3" width="63.75390625" style="24" customWidth="1"/>
    <col min="4" max="4" width="5.25390625" style="24" customWidth="1"/>
    <col min="5" max="9" width="3.875" style="24" customWidth="1"/>
    <col min="10" max="10" width="4.875" style="24" bestFit="1" customWidth="1"/>
    <col min="11" max="15" width="3.875" style="24" customWidth="1"/>
    <col min="16" max="16" width="4.875" style="24" bestFit="1" customWidth="1"/>
    <col min="17" max="21" width="3.875" style="24" customWidth="1"/>
    <col min="22" max="22" width="4.875" style="24" bestFit="1" customWidth="1"/>
    <col min="23" max="27" width="3.875" style="24" customWidth="1"/>
    <col min="28" max="28" width="4.875" style="24" bestFit="1" customWidth="1"/>
    <col min="29" max="29" width="4.25390625" style="24" customWidth="1"/>
    <col min="30" max="33" width="3.875" style="24" customWidth="1"/>
    <col min="34" max="34" width="4.875" style="24" bestFit="1" customWidth="1"/>
    <col min="35" max="39" width="3.875" style="24" customWidth="1"/>
    <col min="40" max="40" width="4.875" style="24" bestFit="1" customWidth="1"/>
    <col min="41" max="45" width="3.875" style="24" customWidth="1"/>
    <col min="46" max="46" width="4.75390625" style="24" customWidth="1"/>
    <col min="47" max="47" width="6.125" style="24" customWidth="1"/>
    <col min="48" max="48" width="3.125" style="24" customWidth="1"/>
    <col min="49" max="49" width="14.625" style="74" customWidth="1"/>
    <col min="50" max="16384" width="8.875" style="24" customWidth="1"/>
  </cols>
  <sheetData>
    <row r="1" spans="1:47" ht="19.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9" ht="19.5" customHeight="1">
      <c r="A2" s="172"/>
      <c r="B2" s="334" t="str">
        <f>Informatyka_inż!B2</f>
        <v> Kierunek Informatyka, studia stacjonarne I stopnia. Obowiązuje od roku akademickiego 2016/17 zatwierdzone uchwałą Rady Wydziału 26.04.2016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23"/>
      <c r="AW2" s="75"/>
    </row>
    <row r="3" spans="1:49" ht="19.5" customHeight="1">
      <c r="A3" s="172"/>
      <c r="B3" s="335" t="s">
        <v>191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23"/>
      <c r="AW3" s="75"/>
    </row>
    <row r="4" spans="1:72" ht="19.5" customHeight="1" thickBot="1">
      <c r="A4" s="172"/>
      <c r="B4" s="336" t="s">
        <v>102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26"/>
      <c r="AW4" s="76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52" ht="19.5" customHeight="1" thickBot="1">
      <c r="A5" s="337"/>
      <c r="B5" s="176"/>
      <c r="C5" s="177"/>
      <c r="D5" s="338" t="s">
        <v>14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40"/>
      <c r="AT5" s="338" t="s">
        <v>15</v>
      </c>
      <c r="AU5" s="340"/>
      <c r="AV5" s="23"/>
      <c r="AW5" s="317"/>
      <c r="AX5" s="318"/>
      <c r="AY5" s="317"/>
      <c r="AZ5" s="318"/>
    </row>
    <row r="6" spans="1:52" ht="19.5" customHeight="1">
      <c r="A6" s="337"/>
      <c r="B6" s="245" t="s">
        <v>103</v>
      </c>
      <c r="C6" s="178" t="s">
        <v>18</v>
      </c>
      <c r="D6" s="341" t="s">
        <v>5</v>
      </c>
      <c r="E6" s="342"/>
      <c r="F6" s="342"/>
      <c r="G6" s="342"/>
      <c r="H6" s="342"/>
      <c r="I6" s="343"/>
      <c r="J6" s="341" t="s">
        <v>6</v>
      </c>
      <c r="K6" s="344"/>
      <c r="L6" s="344"/>
      <c r="M6" s="344"/>
      <c r="N6" s="344"/>
      <c r="O6" s="345"/>
      <c r="P6" s="341" t="s">
        <v>7</v>
      </c>
      <c r="Q6" s="344"/>
      <c r="R6" s="344"/>
      <c r="S6" s="344"/>
      <c r="T6" s="344"/>
      <c r="U6" s="345"/>
      <c r="V6" s="341" t="s">
        <v>8</v>
      </c>
      <c r="W6" s="344"/>
      <c r="X6" s="344"/>
      <c r="Y6" s="344"/>
      <c r="Z6" s="344"/>
      <c r="AA6" s="345"/>
      <c r="AB6" s="341" t="s">
        <v>9</v>
      </c>
      <c r="AC6" s="344"/>
      <c r="AD6" s="344"/>
      <c r="AE6" s="344"/>
      <c r="AF6" s="344"/>
      <c r="AG6" s="345"/>
      <c r="AH6" s="341" t="s">
        <v>10</v>
      </c>
      <c r="AI6" s="344"/>
      <c r="AJ6" s="344"/>
      <c r="AK6" s="344"/>
      <c r="AL6" s="344"/>
      <c r="AM6" s="345"/>
      <c r="AN6" s="341" t="s">
        <v>11</v>
      </c>
      <c r="AO6" s="344"/>
      <c r="AP6" s="344"/>
      <c r="AQ6" s="344"/>
      <c r="AR6" s="344"/>
      <c r="AS6" s="345"/>
      <c r="AT6" s="346" t="s">
        <v>16</v>
      </c>
      <c r="AU6" s="347"/>
      <c r="AV6" s="23"/>
      <c r="AW6" s="73"/>
      <c r="AX6" s="73"/>
      <c r="AY6" s="73"/>
      <c r="AZ6" s="73"/>
    </row>
    <row r="7" spans="1:91" s="21" customFormat="1" ht="19.5" customHeight="1" thickBot="1">
      <c r="A7" s="337"/>
      <c r="B7" s="245"/>
      <c r="C7" s="179"/>
      <c r="D7" s="180" t="s">
        <v>19</v>
      </c>
      <c r="E7" s="181" t="s">
        <v>0</v>
      </c>
      <c r="F7" s="182" t="s">
        <v>1</v>
      </c>
      <c r="G7" s="182" t="s">
        <v>2</v>
      </c>
      <c r="H7" s="182" t="s">
        <v>3</v>
      </c>
      <c r="I7" s="183" t="s">
        <v>4</v>
      </c>
      <c r="J7" s="180" t="s">
        <v>19</v>
      </c>
      <c r="K7" s="184" t="s">
        <v>0</v>
      </c>
      <c r="L7" s="185" t="s">
        <v>1</v>
      </c>
      <c r="M7" s="185" t="s">
        <v>2</v>
      </c>
      <c r="N7" s="185" t="s">
        <v>3</v>
      </c>
      <c r="O7" s="186" t="s">
        <v>4</v>
      </c>
      <c r="P7" s="180" t="s">
        <v>19</v>
      </c>
      <c r="Q7" s="181" t="s">
        <v>0</v>
      </c>
      <c r="R7" s="182" t="s">
        <v>1</v>
      </c>
      <c r="S7" s="182" t="s">
        <v>2</v>
      </c>
      <c r="T7" s="182" t="s">
        <v>3</v>
      </c>
      <c r="U7" s="183" t="s">
        <v>4</v>
      </c>
      <c r="V7" s="180" t="s">
        <v>19</v>
      </c>
      <c r="W7" s="184" t="s">
        <v>0</v>
      </c>
      <c r="X7" s="185" t="s">
        <v>1</v>
      </c>
      <c r="Y7" s="185" t="s">
        <v>2</v>
      </c>
      <c r="Z7" s="185" t="s">
        <v>3</v>
      </c>
      <c r="AA7" s="186" t="s">
        <v>4</v>
      </c>
      <c r="AB7" s="180" t="s">
        <v>19</v>
      </c>
      <c r="AC7" s="181" t="s">
        <v>0</v>
      </c>
      <c r="AD7" s="182" t="s">
        <v>1</v>
      </c>
      <c r="AE7" s="182" t="s">
        <v>2</v>
      </c>
      <c r="AF7" s="182" t="s">
        <v>3</v>
      </c>
      <c r="AG7" s="183" t="s">
        <v>4</v>
      </c>
      <c r="AH7" s="180" t="s">
        <v>19</v>
      </c>
      <c r="AI7" s="184" t="s">
        <v>0</v>
      </c>
      <c r="AJ7" s="185" t="s">
        <v>1</v>
      </c>
      <c r="AK7" s="185" t="s">
        <v>2</v>
      </c>
      <c r="AL7" s="185" t="s">
        <v>3</v>
      </c>
      <c r="AM7" s="186" t="s">
        <v>4</v>
      </c>
      <c r="AN7" s="180" t="s">
        <v>19</v>
      </c>
      <c r="AO7" s="181" t="s">
        <v>0</v>
      </c>
      <c r="AP7" s="182" t="s">
        <v>1</v>
      </c>
      <c r="AQ7" s="182" t="s">
        <v>2</v>
      </c>
      <c r="AR7" s="182" t="s">
        <v>3</v>
      </c>
      <c r="AS7" s="183" t="s">
        <v>4</v>
      </c>
      <c r="AT7" s="187" t="s">
        <v>19</v>
      </c>
      <c r="AU7" s="188" t="s">
        <v>20</v>
      </c>
      <c r="AV7" s="23"/>
      <c r="AW7" s="63"/>
      <c r="AX7" s="63"/>
      <c r="AY7" s="63"/>
      <c r="AZ7" s="6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1:85" ht="19.5" customHeight="1" thickBot="1" thickTop="1">
      <c r="A8" s="172"/>
      <c r="B8" s="246" t="s">
        <v>7</v>
      </c>
      <c r="C8" s="189" t="s">
        <v>35</v>
      </c>
      <c r="D8" s="190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191">
        <f>SUM(AT9:AT17)</f>
        <v>29</v>
      </c>
      <c r="AU8" s="192">
        <f>SUM(AU9:AU17)</f>
        <v>330</v>
      </c>
      <c r="AV8" s="23"/>
      <c r="AW8"/>
      <c r="AX8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48" s="21" customFormat="1" ht="19.5" customHeight="1" thickTop="1">
      <c r="A9" s="193"/>
      <c r="B9" s="262" t="s">
        <v>169</v>
      </c>
      <c r="C9" s="263" t="s">
        <v>170</v>
      </c>
      <c r="D9" s="194"/>
      <c r="E9" s="195"/>
      <c r="F9" s="196"/>
      <c r="G9" s="196"/>
      <c r="H9" s="196"/>
      <c r="I9" s="197"/>
      <c r="J9" s="194"/>
      <c r="K9" s="195"/>
      <c r="L9" s="196"/>
      <c r="M9" s="196"/>
      <c r="N9" s="196"/>
      <c r="O9" s="198"/>
      <c r="P9" s="194"/>
      <c r="Q9" s="195"/>
      <c r="R9" s="196"/>
      <c r="S9" s="196"/>
      <c r="T9" s="196"/>
      <c r="U9" s="197"/>
      <c r="V9" s="199">
        <v>2</v>
      </c>
      <c r="W9" s="200">
        <v>1</v>
      </c>
      <c r="X9" s="201"/>
      <c r="Y9" s="201">
        <v>1</v>
      </c>
      <c r="Z9" s="201"/>
      <c r="AA9" s="202"/>
      <c r="AB9" s="199"/>
      <c r="AC9" s="200"/>
      <c r="AD9" s="201"/>
      <c r="AE9" s="201"/>
      <c r="AF9" s="201"/>
      <c r="AG9" s="203"/>
      <c r="AH9" s="194"/>
      <c r="AI9" s="195"/>
      <c r="AJ9" s="196"/>
      <c r="AK9" s="196"/>
      <c r="AL9" s="196"/>
      <c r="AM9" s="198"/>
      <c r="AN9" s="194"/>
      <c r="AO9" s="195"/>
      <c r="AP9" s="196"/>
      <c r="AQ9" s="196"/>
      <c r="AR9" s="196"/>
      <c r="AS9" s="198"/>
      <c r="AT9" s="204">
        <f aca="true" t="shared" si="0" ref="AT9:AT17">D9+J9+P9+V9+AB9+AH9+AN9</f>
        <v>2</v>
      </c>
      <c r="AU9" s="205">
        <f aca="true" t="shared" si="1" ref="AU9:AU17">SUM(E9:I9,K9:O9,Q9:U9,W9:AA9,AC9:AG9,AI9:AM9,AO9:AS9)*15</f>
        <v>30</v>
      </c>
      <c r="AV9" s="26"/>
    </row>
    <row r="10" spans="1:48" s="21" customFormat="1" ht="19.5" customHeight="1">
      <c r="A10" s="193"/>
      <c r="B10" s="264" t="s">
        <v>171</v>
      </c>
      <c r="C10" s="265" t="s">
        <v>172</v>
      </c>
      <c r="D10" s="206"/>
      <c r="E10" s="195"/>
      <c r="F10" s="196"/>
      <c r="G10" s="196"/>
      <c r="H10" s="196"/>
      <c r="I10" s="197"/>
      <c r="J10" s="206"/>
      <c r="K10" s="195"/>
      <c r="L10" s="196"/>
      <c r="M10" s="196"/>
      <c r="N10" s="196"/>
      <c r="O10" s="198"/>
      <c r="P10" s="206"/>
      <c r="Q10" s="195"/>
      <c r="R10" s="196"/>
      <c r="S10" s="196"/>
      <c r="T10" s="196"/>
      <c r="U10" s="197"/>
      <c r="V10" s="206">
        <v>3</v>
      </c>
      <c r="W10" s="195">
        <v>1</v>
      </c>
      <c r="X10" s="196"/>
      <c r="Y10" s="196">
        <v>1</v>
      </c>
      <c r="Z10" s="196"/>
      <c r="AA10" s="198"/>
      <c r="AB10" s="206"/>
      <c r="AC10" s="207"/>
      <c r="AD10" s="208"/>
      <c r="AE10" s="208"/>
      <c r="AF10" s="208"/>
      <c r="AG10" s="209"/>
      <c r="AH10" s="206"/>
      <c r="AI10" s="195"/>
      <c r="AJ10" s="196"/>
      <c r="AK10" s="196"/>
      <c r="AL10" s="196"/>
      <c r="AM10" s="198"/>
      <c r="AN10" s="206"/>
      <c r="AO10" s="195"/>
      <c r="AP10" s="196"/>
      <c r="AQ10" s="196"/>
      <c r="AR10" s="196"/>
      <c r="AS10" s="198"/>
      <c r="AT10" s="204">
        <f>D10+J10+P10+V10+AB10+AH10+AN10</f>
        <v>3</v>
      </c>
      <c r="AU10" s="205">
        <f>SUM(E10:I10,K10:O10,Q10:U10,W10:AA10,AC10:AG10,AI10:AM10,AO10:AS10)*15</f>
        <v>30</v>
      </c>
      <c r="AV10" s="26"/>
    </row>
    <row r="11" spans="1:48" s="21" customFormat="1" ht="19.5" customHeight="1">
      <c r="A11" s="193"/>
      <c r="B11" s="264" t="s">
        <v>173</v>
      </c>
      <c r="C11" s="263" t="s">
        <v>174</v>
      </c>
      <c r="D11" s="206"/>
      <c r="E11" s="195"/>
      <c r="F11" s="196"/>
      <c r="G11" s="196"/>
      <c r="H11" s="196"/>
      <c r="I11" s="197"/>
      <c r="J11" s="206"/>
      <c r="K11" s="195"/>
      <c r="L11" s="196"/>
      <c r="M11" s="196"/>
      <c r="N11" s="196"/>
      <c r="O11" s="198"/>
      <c r="P11" s="206"/>
      <c r="Q11" s="195"/>
      <c r="R11" s="196"/>
      <c r="S11" s="196"/>
      <c r="T11" s="196"/>
      <c r="U11" s="197"/>
      <c r="V11" s="206"/>
      <c r="W11" s="195"/>
      <c r="X11" s="196"/>
      <c r="Y11" s="196"/>
      <c r="Z11" s="196"/>
      <c r="AA11" s="198"/>
      <c r="AB11" s="210">
        <v>5</v>
      </c>
      <c r="AC11" s="211">
        <v>2</v>
      </c>
      <c r="AD11" s="212"/>
      <c r="AE11" s="212">
        <v>2</v>
      </c>
      <c r="AF11" s="212"/>
      <c r="AG11" s="213"/>
      <c r="AH11" s="206"/>
      <c r="AI11" s="195"/>
      <c r="AJ11" s="196"/>
      <c r="AK11" s="196"/>
      <c r="AL11" s="196"/>
      <c r="AM11" s="198"/>
      <c r="AN11" s="206"/>
      <c r="AO11" s="195"/>
      <c r="AP11" s="196"/>
      <c r="AQ11" s="196"/>
      <c r="AR11" s="196"/>
      <c r="AS11" s="198"/>
      <c r="AT11" s="204">
        <v>5</v>
      </c>
      <c r="AU11" s="205">
        <v>60</v>
      </c>
      <c r="AV11" s="26"/>
    </row>
    <row r="12" spans="1:85" ht="19.5" customHeight="1">
      <c r="A12" s="193"/>
      <c r="B12" s="264" t="s">
        <v>175</v>
      </c>
      <c r="C12" s="263" t="s">
        <v>176</v>
      </c>
      <c r="D12" s="214"/>
      <c r="E12" s="207"/>
      <c r="F12" s="208"/>
      <c r="G12" s="208"/>
      <c r="H12" s="208"/>
      <c r="I12" s="209"/>
      <c r="J12" s="214"/>
      <c r="K12" s="207"/>
      <c r="L12" s="208"/>
      <c r="M12" s="208"/>
      <c r="N12" s="208"/>
      <c r="O12" s="215"/>
      <c r="P12" s="214"/>
      <c r="Q12" s="207"/>
      <c r="R12" s="208"/>
      <c r="S12" s="208"/>
      <c r="T12" s="208"/>
      <c r="U12" s="209"/>
      <c r="V12" s="214"/>
      <c r="W12" s="207"/>
      <c r="X12" s="208"/>
      <c r="Y12" s="208"/>
      <c r="Z12" s="208"/>
      <c r="AA12" s="215"/>
      <c r="AB12" s="214">
        <v>3</v>
      </c>
      <c r="AC12" s="207">
        <v>1</v>
      </c>
      <c r="AD12" s="208"/>
      <c r="AE12" s="208"/>
      <c r="AF12" s="208"/>
      <c r="AG12" s="209">
        <v>1</v>
      </c>
      <c r="AH12" s="214">
        <v>2</v>
      </c>
      <c r="AI12" s="207">
        <v>1</v>
      </c>
      <c r="AJ12" s="208"/>
      <c r="AK12" s="208"/>
      <c r="AL12" s="208">
        <v>1</v>
      </c>
      <c r="AM12" s="215"/>
      <c r="AN12" s="214"/>
      <c r="AO12" s="207"/>
      <c r="AP12" s="208"/>
      <c r="AQ12" s="208"/>
      <c r="AR12" s="208"/>
      <c r="AS12" s="215"/>
      <c r="AT12" s="204">
        <v>5</v>
      </c>
      <c r="AU12" s="205">
        <f t="shared" si="1"/>
        <v>60</v>
      </c>
      <c r="AV12" s="23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1:48" ht="19.5" customHeight="1">
      <c r="A13" s="193"/>
      <c r="B13" s="264" t="s">
        <v>177</v>
      </c>
      <c r="C13" s="263" t="s">
        <v>178</v>
      </c>
      <c r="D13" s="214"/>
      <c r="E13" s="216"/>
      <c r="F13" s="217"/>
      <c r="G13" s="217"/>
      <c r="H13" s="217"/>
      <c r="I13" s="218"/>
      <c r="J13" s="219"/>
      <c r="K13" s="216"/>
      <c r="L13" s="217"/>
      <c r="M13" s="217"/>
      <c r="N13" s="217"/>
      <c r="O13" s="220"/>
      <c r="P13" s="219"/>
      <c r="Q13" s="216"/>
      <c r="R13" s="217"/>
      <c r="S13" s="217"/>
      <c r="T13" s="217"/>
      <c r="U13" s="218"/>
      <c r="V13" s="214"/>
      <c r="W13" s="207"/>
      <c r="X13" s="208"/>
      <c r="Y13" s="208"/>
      <c r="Z13" s="208"/>
      <c r="AA13" s="215"/>
      <c r="AB13" s="214"/>
      <c r="AC13" s="207"/>
      <c r="AD13" s="208"/>
      <c r="AE13" s="208"/>
      <c r="AF13" s="208"/>
      <c r="AG13" s="209"/>
      <c r="AH13" s="214">
        <v>2</v>
      </c>
      <c r="AI13" s="207">
        <v>1</v>
      </c>
      <c r="AJ13" s="208"/>
      <c r="AK13" s="208"/>
      <c r="AL13" s="208">
        <v>1</v>
      </c>
      <c r="AM13" s="215"/>
      <c r="AN13" s="214"/>
      <c r="AO13" s="207"/>
      <c r="AP13" s="208"/>
      <c r="AQ13" s="208"/>
      <c r="AR13" s="208"/>
      <c r="AS13" s="215"/>
      <c r="AT13" s="204">
        <v>2</v>
      </c>
      <c r="AU13" s="205">
        <v>30</v>
      </c>
      <c r="AV13" s="23"/>
    </row>
    <row r="14" spans="1:48" ht="19.5" customHeight="1">
      <c r="A14" s="193"/>
      <c r="B14" s="264" t="s">
        <v>179</v>
      </c>
      <c r="C14" s="263" t="s">
        <v>180</v>
      </c>
      <c r="D14" s="214"/>
      <c r="E14" s="207"/>
      <c r="F14" s="208"/>
      <c r="G14" s="208"/>
      <c r="H14" s="208"/>
      <c r="I14" s="209"/>
      <c r="J14" s="214"/>
      <c r="K14" s="207"/>
      <c r="L14" s="208"/>
      <c r="M14" s="208"/>
      <c r="N14" s="208"/>
      <c r="O14" s="215"/>
      <c r="P14" s="214"/>
      <c r="Q14" s="207"/>
      <c r="R14" s="208"/>
      <c r="S14" s="208"/>
      <c r="T14" s="208"/>
      <c r="U14" s="209"/>
      <c r="V14" s="214"/>
      <c r="W14" s="207"/>
      <c r="X14" s="208"/>
      <c r="Y14" s="208"/>
      <c r="Z14" s="208"/>
      <c r="AA14" s="215"/>
      <c r="AB14" s="214"/>
      <c r="AC14" s="207"/>
      <c r="AD14" s="208"/>
      <c r="AE14" s="208"/>
      <c r="AF14" s="208"/>
      <c r="AG14" s="209"/>
      <c r="AH14" s="214">
        <v>2</v>
      </c>
      <c r="AI14" s="207">
        <v>1</v>
      </c>
      <c r="AJ14" s="208"/>
      <c r="AK14" s="208"/>
      <c r="AL14" s="208">
        <v>1</v>
      </c>
      <c r="AM14" s="215"/>
      <c r="AN14" s="214"/>
      <c r="AO14" s="207"/>
      <c r="AP14" s="208"/>
      <c r="AQ14" s="208"/>
      <c r="AR14" s="208"/>
      <c r="AS14" s="215"/>
      <c r="AT14" s="204">
        <f t="shared" si="0"/>
        <v>2</v>
      </c>
      <c r="AU14" s="205">
        <f t="shared" si="1"/>
        <v>30</v>
      </c>
      <c r="AV14" s="23"/>
    </row>
    <row r="15" spans="1:48" ht="31.5" customHeight="1">
      <c r="A15" s="221"/>
      <c r="B15" s="264" t="s">
        <v>181</v>
      </c>
      <c r="C15" s="263" t="s">
        <v>182</v>
      </c>
      <c r="D15" s="206"/>
      <c r="E15" s="195"/>
      <c r="F15" s="196"/>
      <c r="G15" s="196"/>
      <c r="H15" s="196"/>
      <c r="I15" s="197"/>
      <c r="J15" s="206"/>
      <c r="K15" s="195"/>
      <c r="L15" s="196"/>
      <c r="M15" s="196"/>
      <c r="N15" s="196"/>
      <c r="O15" s="198"/>
      <c r="P15" s="206"/>
      <c r="Q15" s="195"/>
      <c r="R15" s="196"/>
      <c r="S15" s="196"/>
      <c r="T15" s="208"/>
      <c r="U15" s="209"/>
      <c r="V15" s="214"/>
      <c r="W15" s="207"/>
      <c r="X15" s="208"/>
      <c r="Y15" s="208"/>
      <c r="Z15" s="208"/>
      <c r="AA15" s="215"/>
      <c r="AB15" s="214"/>
      <c r="AC15" s="207"/>
      <c r="AD15" s="208"/>
      <c r="AE15" s="208"/>
      <c r="AF15" s="208"/>
      <c r="AG15" s="209"/>
      <c r="AH15" s="214"/>
      <c r="AI15" s="207"/>
      <c r="AJ15" s="208"/>
      <c r="AK15" s="208"/>
      <c r="AL15" s="208"/>
      <c r="AM15" s="215"/>
      <c r="AN15" s="214">
        <v>5</v>
      </c>
      <c r="AO15" s="207">
        <v>1</v>
      </c>
      <c r="AP15" s="208"/>
      <c r="AQ15" s="208">
        <v>1</v>
      </c>
      <c r="AR15" s="208"/>
      <c r="AS15" s="215">
        <v>1</v>
      </c>
      <c r="AT15" s="204">
        <f t="shared" si="0"/>
        <v>5</v>
      </c>
      <c r="AU15" s="205">
        <f t="shared" si="1"/>
        <v>45</v>
      </c>
      <c r="AV15" s="23"/>
    </row>
    <row r="16" spans="1:48" s="21" customFormat="1" ht="19.5" customHeight="1" thickBot="1">
      <c r="A16" s="222"/>
      <c r="B16" s="266" t="s">
        <v>183</v>
      </c>
      <c r="C16" s="263" t="s">
        <v>184</v>
      </c>
      <c r="D16" s="206"/>
      <c r="E16" s="195"/>
      <c r="F16" s="196"/>
      <c r="G16" s="196"/>
      <c r="H16" s="196"/>
      <c r="I16" s="197"/>
      <c r="J16" s="206"/>
      <c r="K16" s="195"/>
      <c r="L16" s="196"/>
      <c r="M16" s="196"/>
      <c r="N16" s="196"/>
      <c r="O16" s="198"/>
      <c r="P16" s="206"/>
      <c r="Q16" s="195"/>
      <c r="R16" s="196"/>
      <c r="S16" s="196"/>
      <c r="T16" s="217"/>
      <c r="U16" s="218"/>
      <c r="V16" s="214"/>
      <c r="W16" s="207"/>
      <c r="X16" s="208"/>
      <c r="Y16" s="208"/>
      <c r="Z16" s="208"/>
      <c r="AA16" s="215"/>
      <c r="AB16" s="214"/>
      <c r="AC16" s="207"/>
      <c r="AD16" s="208"/>
      <c r="AE16" s="208"/>
      <c r="AF16" s="208"/>
      <c r="AG16" s="209"/>
      <c r="AH16" s="214"/>
      <c r="AI16" s="207"/>
      <c r="AJ16" s="208"/>
      <c r="AK16" s="208"/>
      <c r="AL16" s="208"/>
      <c r="AM16" s="215"/>
      <c r="AN16" s="214">
        <v>5</v>
      </c>
      <c r="AO16" s="207">
        <v>1</v>
      </c>
      <c r="AP16" s="208"/>
      <c r="AQ16" s="208">
        <v>2</v>
      </c>
      <c r="AR16" s="208"/>
      <c r="AS16" s="215"/>
      <c r="AT16" s="204">
        <f t="shared" si="0"/>
        <v>5</v>
      </c>
      <c r="AU16" s="205">
        <f t="shared" si="1"/>
        <v>45</v>
      </c>
      <c r="AV16" s="26"/>
    </row>
    <row r="17" spans="1:52" ht="19.5" customHeight="1" hidden="1" thickBot="1">
      <c r="A17" s="222"/>
      <c r="B17" s="223"/>
      <c r="C17" s="224"/>
      <c r="D17" s="225"/>
      <c r="E17" s="216"/>
      <c r="F17" s="217"/>
      <c r="G17" s="217"/>
      <c r="H17" s="217"/>
      <c r="I17" s="218"/>
      <c r="J17" s="219"/>
      <c r="K17" s="216"/>
      <c r="L17" s="217"/>
      <c r="M17" s="217"/>
      <c r="N17" s="217"/>
      <c r="O17" s="220"/>
      <c r="P17" s="219"/>
      <c r="Q17" s="216"/>
      <c r="R17" s="217"/>
      <c r="S17" s="217"/>
      <c r="T17" s="217"/>
      <c r="U17" s="218"/>
      <c r="V17" s="219"/>
      <c r="W17" s="216"/>
      <c r="X17" s="217"/>
      <c r="Y17" s="217"/>
      <c r="Z17" s="217"/>
      <c r="AA17" s="220"/>
      <c r="AB17" s="219"/>
      <c r="AC17" s="216"/>
      <c r="AD17" s="217"/>
      <c r="AE17" s="217"/>
      <c r="AF17" s="217"/>
      <c r="AG17" s="218"/>
      <c r="AH17" s="219"/>
      <c r="AI17" s="216"/>
      <c r="AJ17" s="217"/>
      <c r="AK17" s="217"/>
      <c r="AL17" s="217"/>
      <c r="AM17" s="220"/>
      <c r="AN17" s="219"/>
      <c r="AO17" s="216"/>
      <c r="AP17" s="217"/>
      <c r="AQ17" s="217"/>
      <c r="AR17" s="217"/>
      <c r="AS17" s="220"/>
      <c r="AT17" s="204">
        <f t="shared" si="0"/>
        <v>0</v>
      </c>
      <c r="AU17" s="205">
        <f t="shared" si="1"/>
        <v>0</v>
      </c>
      <c r="AV17" s="23"/>
      <c r="AX17" s="21"/>
      <c r="AY17" s="21"/>
      <c r="AZ17" s="21"/>
    </row>
    <row r="18" spans="1:56" s="44" customFormat="1" ht="19.5" customHeight="1" thickBot="1" thickTop="1">
      <c r="A18" s="172"/>
      <c r="B18" s="226"/>
      <c r="C18" s="227" t="s">
        <v>185</v>
      </c>
      <c r="D18" s="228">
        <f aca="true" t="shared" si="2" ref="D18:AS18">SUM(D8:D17)</f>
        <v>0</v>
      </c>
      <c r="E18" s="229">
        <f t="shared" si="2"/>
        <v>0</v>
      </c>
      <c r="F18" s="229">
        <f t="shared" si="2"/>
        <v>0</v>
      </c>
      <c r="G18" s="229">
        <f t="shared" si="2"/>
        <v>0</v>
      </c>
      <c r="H18" s="229">
        <f t="shared" si="2"/>
        <v>0</v>
      </c>
      <c r="I18" s="230">
        <f t="shared" si="2"/>
        <v>0</v>
      </c>
      <c r="J18" s="229">
        <f t="shared" si="2"/>
        <v>0</v>
      </c>
      <c r="K18" s="229">
        <f t="shared" si="2"/>
        <v>0</v>
      </c>
      <c r="L18" s="229">
        <f t="shared" si="2"/>
        <v>0</v>
      </c>
      <c r="M18" s="229">
        <f t="shared" si="2"/>
        <v>0</v>
      </c>
      <c r="N18" s="229">
        <f t="shared" si="2"/>
        <v>0</v>
      </c>
      <c r="O18" s="230">
        <f t="shared" si="2"/>
        <v>0</v>
      </c>
      <c r="P18" s="229">
        <f t="shared" si="2"/>
        <v>0</v>
      </c>
      <c r="Q18" s="229">
        <f t="shared" si="2"/>
        <v>0</v>
      </c>
      <c r="R18" s="229">
        <f t="shared" si="2"/>
        <v>0</v>
      </c>
      <c r="S18" s="229">
        <f t="shared" si="2"/>
        <v>0</v>
      </c>
      <c r="T18" s="229">
        <f t="shared" si="2"/>
        <v>0</v>
      </c>
      <c r="U18" s="231">
        <f t="shared" si="2"/>
        <v>0</v>
      </c>
      <c r="V18" s="229">
        <f t="shared" si="2"/>
        <v>5</v>
      </c>
      <c r="W18" s="229">
        <f t="shared" si="2"/>
        <v>2</v>
      </c>
      <c r="X18" s="229">
        <f t="shared" si="2"/>
        <v>0</v>
      </c>
      <c r="Y18" s="229">
        <f t="shared" si="2"/>
        <v>2</v>
      </c>
      <c r="Z18" s="229">
        <f t="shared" si="2"/>
        <v>0</v>
      </c>
      <c r="AA18" s="230">
        <f t="shared" si="2"/>
        <v>0</v>
      </c>
      <c r="AB18" s="229">
        <f t="shared" si="2"/>
        <v>8</v>
      </c>
      <c r="AC18" s="229">
        <f t="shared" si="2"/>
        <v>3</v>
      </c>
      <c r="AD18" s="229">
        <f t="shared" si="2"/>
        <v>0</v>
      </c>
      <c r="AE18" s="229">
        <f t="shared" si="2"/>
        <v>2</v>
      </c>
      <c r="AF18" s="229">
        <f t="shared" si="2"/>
        <v>0</v>
      </c>
      <c r="AG18" s="231">
        <f t="shared" si="2"/>
        <v>1</v>
      </c>
      <c r="AH18" s="229">
        <f t="shared" si="2"/>
        <v>6</v>
      </c>
      <c r="AI18" s="229">
        <f t="shared" si="2"/>
        <v>3</v>
      </c>
      <c r="AJ18" s="229">
        <f t="shared" si="2"/>
        <v>0</v>
      </c>
      <c r="AK18" s="229">
        <f t="shared" si="2"/>
        <v>0</v>
      </c>
      <c r="AL18" s="229">
        <f t="shared" si="2"/>
        <v>3</v>
      </c>
      <c r="AM18" s="231">
        <f t="shared" si="2"/>
        <v>0</v>
      </c>
      <c r="AN18" s="229">
        <f t="shared" si="2"/>
        <v>10</v>
      </c>
      <c r="AO18" s="229">
        <f t="shared" si="2"/>
        <v>2</v>
      </c>
      <c r="AP18" s="229">
        <f t="shared" si="2"/>
        <v>0</v>
      </c>
      <c r="AQ18" s="229">
        <f t="shared" si="2"/>
        <v>3</v>
      </c>
      <c r="AR18" s="229">
        <f t="shared" si="2"/>
        <v>0</v>
      </c>
      <c r="AS18" s="229">
        <f t="shared" si="2"/>
        <v>1</v>
      </c>
      <c r="AT18" s="191">
        <f>AT8</f>
        <v>29</v>
      </c>
      <c r="AU18" s="192">
        <f>AU8</f>
        <v>330</v>
      </c>
      <c r="AW18" s="77"/>
      <c r="AX18" s="53"/>
      <c r="AY18" s="53"/>
      <c r="AZ18" s="53"/>
      <c r="BA18" s="53"/>
      <c r="BB18" s="53"/>
      <c r="BC18" s="53"/>
      <c r="BD18" s="53"/>
    </row>
    <row r="19" spans="1:56" s="49" customFormat="1" ht="19.5" customHeight="1" thickBot="1" thickTop="1">
      <c r="A19" s="175"/>
      <c r="B19" s="349" t="s">
        <v>21</v>
      </c>
      <c r="C19" s="350"/>
      <c r="D19" s="232">
        <f>SUM(D18:D18)</f>
        <v>0</v>
      </c>
      <c r="E19" s="351">
        <f>SUM(E18:I18)</f>
        <v>0</v>
      </c>
      <c r="F19" s="351"/>
      <c r="G19" s="351"/>
      <c r="H19" s="351"/>
      <c r="I19" s="352"/>
      <c r="J19" s="232">
        <f>SUM(J18:J18)</f>
        <v>0</v>
      </c>
      <c r="K19" s="351">
        <f>SUM(K18:O18)</f>
        <v>0</v>
      </c>
      <c r="L19" s="351"/>
      <c r="M19" s="351"/>
      <c r="N19" s="351"/>
      <c r="O19" s="351"/>
      <c r="P19" s="232">
        <f>SUM(P18:P18)</f>
        <v>0</v>
      </c>
      <c r="Q19" s="351">
        <f>SUM(Q18:U18)</f>
        <v>0</v>
      </c>
      <c r="R19" s="351"/>
      <c r="S19" s="351"/>
      <c r="T19" s="351"/>
      <c r="U19" s="352"/>
      <c r="V19" s="232">
        <f>SUM(V18:V18)</f>
        <v>5</v>
      </c>
      <c r="W19" s="351">
        <f>SUM(W18:AA18)</f>
        <v>4</v>
      </c>
      <c r="X19" s="351"/>
      <c r="Y19" s="351"/>
      <c r="Z19" s="351"/>
      <c r="AA19" s="351"/>
      <c r="AB19" s="232">
        <f>SUM(AB18:AB18)</f>
        <v>8</v>
      </c>
      <c r="AC19" s="351">
        <f>SUM(AC18:AG18)</f>
        <v>6</v>
      </c>
      <c r="AD19" s="351"/>
      <c r="AE19" s="351"/>
      <c r="AF19" s="351"/>
      <c r="AG19" s="352"/>
      <c r="AH19" s="232">
        <f>SUM(AH18:AH18)</f>
        <v>6</v>
      </c>
      <c r="AI19" s="351">
        <f>SUM(AI18:AM18)</f>
        <v>6</v>
      </c>
      <c r="AJ19" s="351"/>
      <c r="AK19" s="351"/>
      <c r="AL19" s="351"/>
      <c r="AM19" s="351"/>
      <c r="AN19" s="232">
        <f>SUM(AN18:AN18)</f>
        <v>10</v>
      </c>
      <c r="AO19" s="351">
        <f>SUM(AO18:AS18)</f>
        <v>6</v>
      </c>
      <c r="AP19" s="351"/>
      <c r="AQ19" s="351"/>
      <c r="AR19" s="351"/>
      <c r="AS19" s="351"/>
      <c r="AT19" s="191">
        <f>D19+J19+P19+V19+AB19+AH19+AN19</f>
        <v>29</v>
      </c>
      <c r="AU19" s="192">
        <f>SUM(AU18:AU18)</f>
        <v>330</v>
      </c>
      <c r="AW19" s="50"/>
      <c r="AX19" s="50"/>
      <c r="AY19" s="50"/>
      <c r="AZ19" s="50"/>
      <c r="BA19" s="50"/>
      <c r="BB19" s="50"/>
      <c r="BC19" s="50"/>
      <c r="BD19" s="50"/>
    </row>
    <row r="20" spans="1:56" s="42" customFormat="1" ht="19.5" customHeight="1" thickBot="1" thickTop="1">
      <c r="A20" s="175"/>
      <c r="B20" s="353" t="s">
        <v>17</v>
      </c>
      <c r="C20" s="354"/>
      <c r="D20" s="355">
        <v>0</v>
      </c>
      <c r="E20" s="356"/>
      <c r="F20" s="356"/>
      <c r="G20" s="356"/>
      <c r="H20" s="356"/>
      <c r="I20" s="357"/>
      <c r="J20" s="355">
        <v>0</v>
      </c>
      <c r="K20" s="356"/>
      <c r="L20" s="356"/>
      <c r="M20" s="356"/>
      <c r="N20" s="356"/>
      <c r="O20" s="357"/>
      <c r="P20" s="355">
        <v>0</v>
      </c>
      <c r="Q20" s="356"/>
      <c r="R20" s="356"/>
      <c r="S20" s="356"/>
      <c r="T20" s="356"/>
      <c r="U20" s="357"/>
      <c r="V20" s="355">
        <v>0</v>
      </c>
      <c r="W20" s="356"/>
      <c r="X20" s="356"/>
      <c r="Y20" s="356"/>
      <c r="Z20" s="356"/>
      <c r="AA20" s="357"/>
      <c r="AB20" s="355">
        <v>1</v>
      </c>
      <c r="AC20" s="356"/>
      <c r="AD20" s="356"/>
      <c r="AE20" s="356"/>
      <c r="AF20" s="356"/>
      <c r="AG20" s="357"/>
      <c r="AH20" s="355">
        <v>0</v>
      </c>
      <c r="AI20" s="356"/>
      <c r="AJ20" s="356"/>
      <c r="AK20" s="356"/>
      <c r="AL20" s="356"/>
      <c r="AM20" s="357"/>
      <c r="AN20" s="355">
        <v>0</v>
      </c>
      <c r="AO20" s="356"/>
      <c r="AP20" s="356"/>
      <c r="AQ20" s="356"/>
      <c r="AR20" s="356"/>
      <c r="AS20" s="357"/>
      <c r="AT20" s="358">
        <f>SUM(D20:AS20)</f>
        <v>1</v>
      </c>
      <c r="AU20" s="359"/>
      <c r="AW20" s="78"/>
      <c r="AX20" s="54"/>
      <c r="AY20" s="54"/>
      <c r="AZ20" s="54"/>
      <c r="BA20" s="54"/>
      <c r="BB20" s="54"/>
      <c r="BC20" s="54"/>
      <c r="BD20" s="54"/>
    </row>
    <row r="21" spans="1:56" s="42" customFormat="1" ht="16.5" thickBot="1">
      <c r="A21" s="175"/>
      <c r="B21" s="233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W21" s="78"/>
      <c r="AX21" s="54"/>
      <c r="AY21" s="54"/>
      <c r="AZ21" s="54"/>
      <c r="BA21" s="54"/>
      <c r="BB21" s="54"/>
      <c r="BC21" s="54"/>
      <c r="BD21" s="54"/>
    </row>
    <row r="22" spans="1:47" ht="15.75" thickBot="1">
      <c r="A22" s="172"/>
      <c r="B22" s="236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237"/>
      <c r="T22" s="238"/>
      <c r="U22" s="238"/>
      <c r="V22" s="238"/>
      <c r="W22" s="239"/>
      <c r="X22" s="174" t="s">
        <v>65</v>
      </c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</row>
    <row r="23" spans="1:49" s="81" customFormat="1" ht="15.75" hidden="1">
      <c r="A23" s="113"/>
      <c r="B23" s="166">
        <f>IF(SUM(D23:AU23)=0,0,-1)</f>
        <v>0</v>
      </c>
      <c r="C23" s="115" t="s">
        <v>80</v>
      </c>
      <c r="D23" s="81">
        <f>IF(D19='[1]Informatyka_inż'!D62,0,-1)</f>
        <v>0</v>
      </c>
      <c r="E23" s="81">
        <f>IF(E19='[1]Informatyka_inż'!E62,0,-1)</f>
        <v>0</v>
      </c>
      <c r="F23" s="81">
        <f>IF(F19='[1]Informatyka_inż'!F62,0,-1)</f>
        <v>0</v>
      </c>
      <c r="G23" s="81">
        <f>IF(G19='[1]Informatyka_inż'!G62,0,-1)</f>
        <v>0</v>
      </c>
      <c r="H23" s="81">
        <f>IF(H19='[1]Informatyka_inż'!H62,0,-1)</f>
        <v>0</v>
      </c>
      <c r="I23" s="81">
        <f>IF(I19='[1]Informatyka_inż'!I62,0,-1)</f>
        <v>0</v>
      </c>
      <c r="J23" s="81">
        <f>IF(J19='[1]Informatyka_inż'!J62,0,-1)</f>
        <v>0</v>
      </c>
      <c r="K23" s="81">
        <f>IF(K19='[1]Informatyka_inż'!K62,0,-1)</f>
        <v>0</v>
      </c>
      <c r="L23" s="81">
        <f>IF(L19='[1]Informatyka_inż'!L62,0,-1)</f>
        <v>0</v>
      </c>
      <c r="M23" s="81">
        <f>IF(M19='[1]Informatyka_inż'!M62,0,-1)</f>
        <v>0</v>
      </c>
      <c r="N23" s="81">
        <f>IF(N19='[1]Informatyka_inż'!N62,0,-1)</f>
        <v>0</v>
      </c>
      <c r="O23" s="81">
        <f>IF(O19='[1]Informatyka_inż'!O62,0,-1)</f>
        <v>0</v>
      </c>
      <c r="P23" s="81">
        <f>IF(P19='[1]Informatyka_inż'!P62,0,-1)</f>
        <v>0</v>
      </c>
      <c r="Q23" s="81">
        <f>IF(Q19='[1]Informatyka_inż'!Q62,0,-1)</f>
        <v>0</v>
      </c>
      <c r="R23" s="81">
        <f>IF(R19='[1]Informatyka_inż'!R62,0,-1)</f>
        <v>0</v>
      </c>
      <c r="S23" s="81">
        <f>IF(S19='[1]Informatyka_inż'!S62,0,-1)</f>
        <v>0</v>
      </c>
      <c r="T23" s="81">
        <f>IF(T19='[1]Informatyka_inż'!T62,0,-1)</f>
        <v>0</v>
      </c>
      <c r="U23" s="81">
        <f>IF(U19='[1]Informatyka_inż'!U62,0,-1)</f>
        <v>0</v>
      </c>
      <c r="V23" s="81">
        <f>IF(V19='[1]Informatyka_inż'!V62,0,-1)</f>
        <v>0</v>
      </c>
      <c r="W23" s="81">
        <f>IF(W19='[1]Informatyka_inż'!W62,0,-1)</f>
        <v>0</v>
      </c>
      <c r="X23" s="81">
        <f>IF(X19='[1]Informatyka_inż'!X62,0,-1)</f>
        <v>0</v>
      </c>
      <c r="Y23" s="81">
        <f>IF(Y19='[1]Informatyka_inż'!Y62,0,-1)</f>
        <v>0</v>
      </c>
      <c r="Z23" s="81">
        <f>IF(Z19='[1]Informatyka_inż'!Z62,0,-1)</f>
        <v>0</v>
      </c>
      <c r="AA23" s="81">
        <f>IF(AA19='[1]Informatyka_inż'!AA62,0,-1)</f>
        <v>0</v>
      </c>
      <c r="AB23" s="81">
        <f>IF(AB19='[1]Informatyka_inż'!AB62,0,-1)</f>
        <v>0</v>
      </c>
      <c r="AC23" s="81">
        <f>IF(AC19='[1]Informatyka_inż'!AC62,0,-1)</f>
        <v>0</v>
      </c>
      <c r="AD23" s="81">
        <f>IF(AD19='[1]Informatyka_inż'!AD62,0,-1)</f>
        <v>0</v>
      </c>
      <c r="AE23" s="81">
        <f>IF(AE19='[1]Informatyka_inż'!AE62,0,-1)</f>
        <v>0</v>
      </c>
      <c r="AF23" s="81">
        <f>IF(AF19='[1]Informatyka_inż'!AF62,0,-1)</f>
        <v>0</v>
      </c>
      <c r="AG23" s="81">
        <f>IF(AG19='[1]Informatyka_inż'!AG62,0,-1)</f>
        <v>0</v>
      </c>
      <c r="AH23" s="81">
        <f>IF(AH19='[1]Informatyka_inż'!AH62,0,-1)</f>
        <v>0</v>
      </c>
      <c r="AI23" s="81">
        <f>IF(AI19='[1]Informatyka_inż'!AI62,0,-1)</f>
        <v>0</v>
      </c>
      <c r="AJ23" s="81">
        <f>IF(AJ19='[1]Informatyka_inż'!AJ62,0,-1)</f>
        <v>0</v>
      </c>
      <c r="AK23" s="81">
        <f>IF(AK19='[1]Informatyka_inż'!AK62,0,-1)</f>
        <v>0</v>
      </c>
      <c r="AL23" s="81">
        <f>IF(AL19='[1]Informatyka_inż'!AL62,0,-1)</f>
        <v>0</v>
      </c>
      <c r="AM23" s="81">
        <f>IF(AM19='[1]Informatyka_inż'!AM62,0,-1)</f>
        <v>0</v>
      </c>
      <c r="AN23" s="81">
        <f>IF(AN19='[1]Informatyka_inż'!AN62,0,-1)</f>
        <v>0</v>
      </c>
      <c r="AO23" s="81">
        <f>IF(AO19='[1]Informatyka_inż'!AO62,0,-1)</f>
        <v>0</v>
      </c>
      <c r="AP23" s="81">
        <f>IF(AP19='[1]Informatyka_inż'!AP62,0,-1)</f>
        <v>0</v>
      </c>
      <c r="AQ23" s="81">
        <f>IF(AQ19='[1]Informatyka_inż'!AQ62,0,-1)</f>
        <v>0</v>
      </c>
      <c r="AR23" s="81">
        <f>IF(AR19='[1]Informatyka_inż'!AR62,0,-1)</f>
        <v>0</v>
      </c>
      <c r="AS23" s="81">
        <f>IF(AS19='[1]Informatyka_inż'!AS62,0,-1)</f>
        <v>0</v>
      </c>
      <c r="AT23" s="81">
        <f>IF(AT19='[1]Informatyka_inż'!AT62,0,-1)</f>
        <v>0</v>
      </c>
      <c r="AU23" s="81">
        <f>IF(AU19='[1]Informatyka_inż'!AU62,0,-1)</f>
        <v>0</v>
      </c>
      <c r="AW23" s="114"/>
    </row>
    <row r="24" spans="3:9" ht="12.75" hidden="1">
      <c r="C24" s="66" t="s">
        <v>57</v>
      </c>
      <c r="D24" s="24">
        <f>E18+K18+Q18+W18+AC18+AI18+AO18</f>
        <v>10</v>
      </c>
      <c r="F24" s="319">
        <f>D24</f>
        <v>10</v>
      </c>
      <c r="G24" s="319"/>
      <c r="H24" s="319"/>
      <c r="I24" s="319"/>
    </row>
    <row r="25" spans="3:12" ht="12.75" hidden="1">
      <c r="C25" s="66" t="s">
        <v>58</v>
      </c>
      <c r="D25" s="24">
        <f>F18+L18+R18+X18+AD18+AJ18+AP18</f>
        <v>0</v>
      </c>
      <c r="F25" s="24" t="s">
        <v>62</v>
      </c>
      <c r="G25" s="24" t="s">
        <v>62</v>
      </c>
      <c r="H25" s="24" t="s">
        <v>62</v>
      </c>
      <c r="I25" s="24" t="s">
        <v>62</v>
      </c>
      <c r="J25" s="24" t="s">
        <v>63</v>
      </c>
      <c r="K25" s="319">
        <f>F24/F26</f>
        <v>0.8333333333333334</v>
      </c>
      <c r="L25" s="319"/>
    </row>
    <row r="26" spans="3:9" ht="12.75" hidden="1">
      <c r="C26" s="66" t="s">
        <v>59</v>
      </c>
      <c r="D26" s="24">
        <f>G18+M18+S18+Y18+AE18+AK18+AQ18</f>
        <v>7</v>
      </c>
      <c r="F26" s="319">
        <f>D25+D26+D27+D28</f>
        <v>12</v>
      </c>
      <c r="G26" s="319"/>
      <c r="H26" s="319"/>
      <c r="I26" s="319"/>
    </row>
    <row r="27" spans="3:4" ht="12.75" hidden="1">
      <c r="C27" s="66" t="s">
        <v>60</v>
      </c>
      <c r="D27" s="24">
        <f>H18+N18+T18+Z18+AF18+AL18+AR18</f>
        <v>3</v>
      </c>
    </row>
    <row r="28" spans="3:4" ht="12.75" hidden="1">
      <c r="C28" s="66" t="s">
        <v>61</v>
      </c>
      <c r="D28" s="24">
        <f>I18+O18+U18+AA18+AG18+AM18+AS18</f>
        <v>2</v>
      </c>
    </row>
  </sheetData>
  <sheetProtection/>
  <mergeCells count="37">
    <mergeCell ref="AH20:AM20"/>
    <mergeCell ref="AN20:AS20"/>
    <mergeCell ref="AT20:AU20"/>
    <mergeCell ref="F24:I24"/>
    <mergeCell ref="K25:L25"/>
    <mergeCell ref="F26:I26"/>
    <mergeCell ref="B20:C20"/>
    <mergeCell ref="D20:I20"/>
    <mergeCell ref="J20:O20"/>
    <mergeCell ref="P20:U20"/>
    <mergeCell ref="V20:AA20"/>
    <mergeCell ref="AB20:AG20"/>
    <mergeCell ref="E8:AS8"/>
    <mergeCell ref="B19:C19"/>
    <mergeCell ref="E19:I19"/>
    <mergeCell ref="K19:O19"/>
    <mergeCell ref="Q19:U19"/>
    <mergeCell ref="W19:AA19"/>
    <mergeCell ref="AC19:AG19"/>
    <mergeCell ref="AI19:AM19"/>
    <mergeCell ref="AO19:AS19"/>
    <mergeCell ref="AW5:AX5"/>
    <mergeCell ref="AY5:AZ5"/>
    <mergeCell ref="D6:I6"/>
    <mergeCell ref="J6:O6"/>
    <mergeCell ref="P6:U6"/>
    <mergeCell ref="V6:AA6"/>
    <mergeCell ref="AB6:AG6"/>
    <mergeCell ref="AH6:AM6"/>
    <mergeCell ref="AN6:AS6"/>
    <mergeCell ref="AT6:AU6"/>
    <mergeCell ref="B2:AU2"/>
    <mergeCell ref="B3:AU3"/>
    <mergeCell ref="B4:AU4"/>
    <mergeCell ref="A5:A7"/>
    <mergeCell ref="D5:AS5"/>
    <mergeCell ref="AT5:AU5"/>
  </mergeCells>
  <printOptions horizontalCentered="1"/>
  <pageMargins left="0.3937007874015748" right="0.984251968503937" top="0.7874015748031497" bottom="0.3937007874015748" header="0.5905511811023623" footer="0.31496062992125984"/>
  <pageSetup fitToHeight="1" fitToWidth="1" horizontalDpi="600" verticalDpi="600" orientation="landscape" paperSize="9" scale="52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stajonarnych pierwszego stopnia</dc:title>
  <dc:subject>Informatyka</dc:subject>
  <dc:creator>Tomasz Kraszewski</dc:creator>
  <cp:keywords/>
  <dc:description/>
  <cp:lastModifiedBy>Katarzyna Łuszcz</cp:lastModifiedBy>
  <cp:lastPrinted>2012-03-16T11:53:32Z</cp:lastPrinted>
  <dcterms:created xsi:type="dcterms:W3CDTF">2000-05-18T07:07:52Z</dcterms:created>
  <dcterms:modified xsi:type="dcterms:W3CDTF">2018-11-06T10:13:39Z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ytor">
    <vt:lpwstr>Tomas Kraszewski</vt:lpwstr>
  </property>
  <property fmtid="{D5CDD505-2E9C-101B-9397-08002B2CF9AE}" pid="3" name="Stan">
    <vt:lpwstr>12 maja 2009</vt:lpwstr>
  </property>
  <property fmtid="{D5CDD505-2E9C-101B-9397-08002B2CF9AE}" pid="4" name="_AdHocReviewCycleID">
    <vt:i4>-2071108852</vt:i4>
  </property>
  <property fmtid="{D5CDD505-2E9C-101B-9397-08002B2CF9AE}" pid="5" name="_NewReviewCycle">
    <vt:lpwstr/>
  </property>
  <property fmtid="{D5CDD505-2E9C-101B-9397-08002B2CF9AE}" pid="6" name="_EmailSubject">
    <vt:lpwstr>plan</vt:lpwstr>
  </property>
  <property fmtid="{D5CDD505-2E9C-101B-9397-08002B2CF9AE}" pid="7" name="_AuthorEmail">
    <vt:lpwstr>Tomasz.Kraszewski@polsl.pl</vt:lpwstr>
  </property>
  <property fmtid="{D5CDD505-2E9C-101B-9397-08002B2CF9AE}" pid="8" name="_AuthorEmailDisplayName">
    <vt:lpwstr>Tomasz Kraszewski</vt:lpwstr>
  </property>
  <property fmtid="{D5CDD505-2E9C-101B-9397-08002B2CF9AE}" pid="9" name="_PreviousAdHocReviewCycleID">
    <vt:i4>986804657</vt:i4>
  </property>
  <property fmtid="{D5CDD505-2E9C-101B-9397-08002B2CF9AE}" pid="10" name="_ReviewingToolsShownOnce">
    <vt:lpwstr/>
  </property>
</Properties>
</file>